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server\Company\Shared\PMA Reports\"/>
    </mc:Choice>
  </mc:AlternateContent>
  <xr:revisionPtr revIDLastSave="0" documentId="8_{B9EFD028-AA78-41EA-88E9-A06FF95943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ter Sheet" sheetId="1" r:id="rId1"/>
    <sheet name="DATA SHEET" sheetId="2" r:id="rId2"/>
    <sheet name="District Summary" sheetId="3" r:id="rId3"/>
  </sheets>
  <definedNames>
    <definedName name="_xlnm.Print_Area" localSheetId="0">'Master Sheet'!$A$1:$W$56</definedName>
  </definedNames>
  <calcPr calcId="191029"/>
  <fileRecoveryPr autoRecover="0"/>
</workbook>
</file>

<file path=xl/calcChain.xml><?xml version="1.0" encoding="utf-8"?>
<calcChain xmlns="http://schemas.openxmlformats.org/spreadsheetml/2006/main">
  <c r="C36" i="2" l="1"/>
  <c r="D36" i="2"/>
  <c r="H127" i="2" l="1"/>
  <c r="G127" i="2"/>
  <c r="D3" i="2"/>
  <c r="D4" i="2"/>
  <c r="D5" i="2"/>
  <c r="D6" i="2"/>
  <c r="D7" i="2"/>
  <c r="D8" i="2"/>
  <c r="D9" i="2"/>
  <c r="D10" i="2"/>
  <c r="D11" i="2"/>
  <c r="D12" i="2"/>
  <c r="D15" i="2"/>
  <c r="D16" i="2"/>
  <c r="D17" i="2"/>
  <c r="D18" i="2"/>
  <c r="D19" i="2"/>
  <c r="D20" i="2"/>
  <c r="D21" i="2"/>
  <c r="D23" i="2"/>
  <c r="D25" i="2"/>
  <c r="D27" i="2"/>
  <c r="D28" i="2"/>
  <c r="D29" i="2"/>
  <c r="D30" i="2"/>
  <c r="D31" i="2"/>
  <c r="D32" i="2"/>
  <c r="D33" i="2"/>
  <c r="D34" i="2"/>
  <c r="D35" i="2"/>
  <c r="D38" i="2"/>
  <c r="D39" i="2"/>
  <c r="D41" i="2"/>
  <c r="D42" i="2"/>
  <c r="D43" i="2"/>
  <c r="D44" i="2"/>
  <c r="D45" i="2"/>
  <c r="D46" i="2"/>
  <c r="D48" i="2"/>
  <c r="D49" i="2"/>
  <c r="D50" i="2"/>
  <c r="D53" i="2"/>
  <c r="D55" i="2"/>
  <c r="D56" i="2"/>
  <c r="D57" i="2"/>
  <c r="D58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90" i="2"/>
  <c r="D91" i="2"/>
  <c r="D92" i="2"/>
  <c r="D93" i="2"/>
  <c r="D94" i="2"/>
  <c r="D95" i="2"/>
  <c r="D96" i="2"/>
  <c r="D97" i="2"/>
  <c r="D99" i="2"/>
  <c r="D100" i="2"/>
  <c r="D101" i="2"/>
  <c r="D102" i="2"/>
  <c r="D103" i="2"/>
  <c r="D104" i="2"/>
  <c r="D105" i="2"/>
  <c r="D107" i="2"/>
  <c r="D108" i="2"/>
  <c r="D109" i="2"/>
  <c r="D110" i="2"/>
  <c r="D111" i="2"/>
  <c r="D112" i="2"/>
  <c r="D113" i="2"/>
  <c r="D114" i="2"/>
  <c r="D116" i="2"/>
  <c r="D117" i="2"/>
  <c r="D118" i="2"/>
  <c r="D119" i="2"/>
  <c r="D120" i="2"/>
  <c r="D121" i="2"/>
  <c r="D122" i="2"/>
  <c r="D123" i="2"/>
  <c r="D124" i="2"/>
  <c r="D2" i="2"/>
  <c r="C3" i="2"/>
  <c r="C4" i="2"/>
  <c r="C5" i="2"/>
  <c r="C6" i="2"/>
  <c r="C7" i="2"/>
  <c r="C8" i="2"/>
  <c r="C9" i="2"/>
  <c r="C10" i="2"/>
  <c r="C11" i="2"/>
  <c r="C12" i="2"/>
  <c r="C15" i="2"/>
  <c r="C16" i="2"/>
  <c r="C17" i="2"/>
  <c r="C18" i="2"/>
  <c r="C19" i="2"/>
  <c r="C20" i="2"/>
  <c r="C21" i="2"/>
  <c r="C23" i="2"/>
  <c r="C25" i="2"/>
  <c r="C27" i="2"/>
  <c r="C28" i="2"/>
  <c r="C29" i="2"/>
  <c r="C30" i="2"/>
  <c r="C31" i="2"/>
  <c r="C32" i="2"/>
  <c r="C33" i="2"/>
  <c r="C34" i="2"/>
  <c r="C35" i="2"/>
  <c r="C38" i="2"/>
  <c r="C39" i="2"/>
  <c r="C41" i="2"/>
  <c r="C42" i="2"/>
  <c r="C43" i="2"/>
  <c r="C44" i="2"/>
  <c r="C45" i="2"/>
  <c r="C46" i="2"/>
  <c r="C48" i="2"/>
  <c r="C49" i="2"/>
  <c r="C50" i="2"/>
  <c r="C53" i="2"/>
  <c r="C55" i="2"/>
  <c r="C56" i="2"/>
  <c r="C57" i="2"/>
  <c r="C58" i="2"/>
  <c r="C59" i="2"/>
  <c r="C60" i="2"/>
  <c r="C61" i="2"/>
  <c r="C62" i="2"/>
  <c r="C64" i="2"/>
  <c r="C65" i="2"/>
  <c r="C66" i="2"/>
  <c r="C67" i="2"/>
  <c r="C68" i="2"/>
  <c r="C69" i="2"/>
  <c r="C70" i="2"/>
  <c r="C71" i="2"/>
  <c r="C72" i="2"/>
  <c r="C73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90" i="2"/>
  <c r="C91" i="2"/>
  <c r="C92" i="2"/>
  <c r="C93" i="2"/>
  <c r="C94" i="2"/>
  <c r="C95" i="2"/>
  <c r="C96" i="2"/>
  <c r="C97" i="2"/>
  <c r="C99" i="2"/>
  <c r="C100" i="2"/>
  <c r="C101" i="2"/>
  <c r="C102" i="2"/>
  <c r="C103" i="2"/>
  <c r="C104" i="2"/>
  <c r="C105" i="2"/>
  <c r="C107" i="2"/>
  <c r="C108" i="2"/>
  <c r="C109" i="2"/>
  <c r="C110" i="2"/>
  <c r="C111" i="2"/>
  <c r="C112" i="2"/>
  <c r="C113" i="2"/>
  <c r="C114" i="2"/>
  <c r="C116" i="2"/>
  <c r="C117" i="2"/>
  <c r="C118" i="2"/>
  <c r="C119" i="2"/>
  <c r="C120" i="2"/>
  <c r="C121" i="2"/>
  <c r="C122" i="2"/>
  <c r="C123" i="2"/>
  <c r="C124" i="2"/>
  <c r="C2" i="2"/>
  <c r="H12" i="1" l="1"/>
  <c r="U29" i="1" l="1"/>
  <c r="T29" i="1"/>
  <c r="P45" i="1" l="1"/>
  <c r="P44" i="1"/>
  <c r="P43" i="1"/>
  <c r="P42" i="1"/>
  <c r="P41" i="1"/>
  <c r="P40" i="1"/>
  <c r="P39" i="1"/>
  <c r="P38" i="1"/>
  <c r="P37" i="1"/>
  <c r="P36" i="1"/>
  <c r="P35" i="1"/>
  <c r="P28" i="1"/>
  <c r="P27" i="1"/>
  <c r="P26" i="1"/>
  <c r="P25" i="1"/>
  <c r="P24" i="1"/>
  <c r="P23" i="1"/>
  <c r="P22" i="1"/>
  <c r="P12" i="1"/>
  <c r="P11" i="1"/>
  <c r="P10" i="1"/>
  <c r="P9" i="1"/>
  <c r="P8" i="1"/>
  <c r="P7" i="1"/>
  <c r="P6" i="1"/>
  <c r="J46" i="1"/>
  <c r="J45" i="1"/>
  <c r="J44" i="1"/>
  <c r="P46" i="1"/>
  <c r="T6" i="1"/>
  <c r="U6" i="1"/>
  <c r="P47" i="1" l="1"/>
  <c r="P29" i="1"/>
  <c r="P13" i="1"/>
  <c r="V41" i="1"/>
  <c r="V40" i="1"/>
  <c r="V38" i="1"/>
  <c r="V37" i="1"/>
  <c r="V36" i="1"/>
  <c r="V35" i="1"/>
  <c r="V30" i="1"/>
  <c r="V29" i="1"/>
  <c r="V28" i="1"/>
  <c r="V27" i="1"/>
  <c r="V25" i="1"/>
  <c r="V23" i="1"/>
  <c r="V22" i="1"/>
  <c r="V26" i="1"/>
  <c r="V42" i="1"/>
  <c r="V39" i="1"/>
  <c r="V24" i="1"/>
  <c r="V14" i="1"/>
  <c r="V13" i="1"/>
  <c r="V12" i="1"/>
  <c r="V11" i="1"/>
  <c r="V10" i="1"/>
  <c r="V9" i="1"/>
  <c r="V8" i="1"/>
  <c r="V7" i="1"/>
  <c r="V6" i="1"/>
  <c r="J43" i="1"/>
  <c r="J42" i="1"/>
  <c r="J41" i="1"/>
  <c r="J40" i="1"/>
  <c r="J39" i="1"/>
  <c r="J38" i="1"/>
  <c r="J37" i="1"/>
  <c r="J36" i="1"/>
  <c r="J35" i="1"/>
  <c r="J28" i="1"/>
  <c r="J27" i="1"/>
  <c r="J26" i="1"/>
  <c r="J25" i="1"/>
  <c r="J24" i="1"/>
  <c r="J23" i="1"/>
  <c r="J22" i="1"/>
  <c r="J11" i="1"/>
  <c r="J10" i="1"/>
  <c r="J9" i="1"/>
  <c r="J8" i="1"/>
  <c r="J7" i="1"/>
  <c r="J6" i="1"/>
  <c r="D43" i="1"/>
  <c r="D42" i="1"/>
  <c r="D41" i="1"/>
  <c r="D40" i="1"/>
  <c r="D39" i="1"/>
  <c r="D38" i="1"/>
  <c r="D37" i="1"/>
  <c r="D36" i="1"/>
  <c r="D35" i="1"/>
  <c r="D28" i="1"/>
  <c r="D27" i="1"/>
  <c r="D26" i="1"/>
  <c r="D25" i="1"/>
  <c r="D24" i="1"/>
  <c r="D23" i="1"/>
  <c r="D22" i="1"/>
  <c r="D12" i="1"/>
  <c r="D13" i="1"/>
  <c r="J15" i="1"/>
  <c r="J14" i="1"/>
  <c r="J13" i="1"/>
  <c r="J12" i="1"/>
  <c r="D11" i="1"/>
  <c r="D10" i="1"/>
  <c r="D9" i="1"/>
  <c r="D8" i="1"/>
  <c r="D7" i="1"/>
  <c r="D6" i="1"/>
  <c r="V43" i="1" l="1"/>
  <c r="J47" i="1"/>
  <c r="J16" i="1"/>
  <c r="D14" i="1"/>
  <c r="V15" i="1"/>
  <c r="V31" i="1"/>
  <c r="J29" i="1"/>
  <c r="D29" i="1"/>
  <c r="D44" i="1"/>
  <c r="H11" i="1" l="1"/>
  <c r="K11" i="1" s="1"/>
  <c r="I10" i="1" l="1"/>
  <c r="H10" i="1"/>
  <c r="K10" i="1" s="1"/>
  <c r="U41" i="1" l="1"/>
  <c r="U40" i="1"/>
  <c r="U38" i="1"/>
  <c r="U37" i="1"/>
  <c r="U36" i="1"/>
  <c r="U35" i="1"/>
  <c r="U30" i="1"/>
  <c r="U28" i="1"/>
  <c r="U27" i="1"/>
  <c r="U25" i="1"/>
  <c r="U23" i="1"/>
  <c r="U22" i="1"/>
  <c r="U26" i="1"/>
  <c r="U42" i="1"/>
  <c r="U39" i="1"/>
  <c r="U24" i="1"/>
  <c r="U14" i="1"/>
  <c r="U13" i="1"/>
  <c r="U12" i="1"/>
  <c r="U11" i="1"/>
  <c r="U10" i="1"/>
  <c r="U9" i="1"/>
  <c r="U8" i="1"/>
  <c r="U7" i="1"/>
  <c r="H22" i="1"/>
  <c r="K22" i="1" s="1"/>
  <c r="I22" i="1"/>
  <c r="H23" i="1"/>
  <c r="K23" i="1" s="1"/>
  <c r="I23" i="1"/>
  <c r="H24" i="1"/>
  <c r="K24" i="1" s="1"/>
  <c r="I24" i="1"/>
  <c r="H35" i="1"/>
  <c r="I35" i="1"/>
  <c r="H36" i="1"/>
  <c r="K36" i="1" s="1"/>
  <c r="I36" i="1"/>
  <c r="H37" i="1"/>
  <c r="K37" i="1" s="1"/>
  <c r="I37" i="1"/>
  <c r="T41" i="1"/>
  <c r="W41" i="1" s="1"/>
  <c r="T40" i="1"/>
  <c r="W40" i="1" s="1"/>
  <c r="T38" i="1"/>
  <c r="W38" i="1" s="1"/>
  <c r="T37" i="1"/>
  <c r="W37" i="1" s="1"/>
  <c r="T36" i="1"/>
  <c r="W36" i="1" s="1"/>
  <c r="T35" i="1"/>
  <c r="T30" i="1"/>
  <c r="W30" i="1" s="1"/>
  <c r="W29" i="1"/>
  <c r="T28" i="1"/>
  <c r="W28" i="1" s="1"/>
  <c r="T27" i="1"/>
  <c r="W27" i="1" s="1"/>
  <c r="T25" i="1"/>
  <c r="W25" i="1" s="1"/>
  <c r="T23" i="1"/>
  <c r="W23" i="1" s="1"/>
  <c r="T22" i="1"/>
  <c r="W22" i="1" s="1"/>
  <c r="T26" i="1"/>
  <c r="W26" i="1" s="1"/>
  <c r="T42" i="1"/>
  <c r="W42" i="1" s="1"/>
  <c r="T39" i="1"/>
  <c r="W39" i="1" s="1"/>
  <c r="T24" i="1"/>
  <c r="W24" i="1" s="1"/>
  <c r="T14" i="1"/>
  <c r="W14" i="1" s="1"/>
  <c r="T13" i="1"/>
  <c r="W13" i="1" s="1"/>
  <c r="T12" i="1"/>
  <c r="W12" i="1" s="1"/>
  <c r="T11" i="1"/>
  <c r="W11" i="1" s="1"/>
  <c r="T10" i="1"/>
  <c r="W10" i="1" s="1"/>
  <c r="T9" i="1"/>
  <c r="W9" i="1" s="1"/>
  <c r="T8" i="1"/>
  <c r="W8" i="1" s="1"/>
  <c r="T7" i="1"/>
  <c r="W7" i="1" s="1"/>
  <c r="W6" i="1"/>
  <c r="O45" i="1"/>
  <c r="O44" i="1"/>
  <c r="O43" i="1"/>
  <c r="O42" i="1"/>
  <c r="O41" i="1"/>
  <c r="O40" i="1"/>
  <c r="O39" i="1"/>
  <c r="O38" i="1"/>
  <c r="O37" i="1"/>
  <c r="O36" i="1"/>
  <c r="O35" i="1"/>
  <c r="O28" i="1"/>
  <c r="O27" i="1"/>
  <c r="O26" i="1"/>
  <c r="O25" i="1"/>
  <c r="O24" i="1"/>
  <c r="O23" i="1"/>
  <c r="O22" i="1"/>
  <c r="O12" i="1"/>
  <c r="O11" i="1"/>
  <c r="O10" i="1"/>
  <c r="O9" i="1"/>
  <c r="O8" i="1"/>
  <c r="O7" i="1"/>
  <c r="O6" i="1"/>
  <c r="I46" i="1"/>
  <c r="I45" i="1"/>
  <c r="I44" i="1"/>
  <c r="O46" i="1"/>
  <c r="N45" i="1"/>
  <c r="Q45" i="1" s="1"/>
  <c r="N44" i="1"/>
  <c r="Q44" i="1" s="1"/>
  <c r="N43" i="1"/>
  <c r="Q43" i="1" s="1"/>
  <c r="N42" i="1"/>
  <c r="Q42" i="1" s="1"/>
  <c r="N41" i="1"/>
  <c r="Q41" i="1" s="1"/>
  <c r="N40" i="1"/>
  <c r="Q40" i="1" s="1"/>
  <c r="N39" i="1"/>
  <c r="Q39" i="1" s="1"/>
  <c r="N38" i="1"/>
  <c r="Q38" i="1" s="1"/>
  <c r="N37" i="1"/>
  <c r="Q37" i="1" s="1"/>
  <c r="N36" i="1"/>
  <c r="Q36" i="1" s="1"/>
  <c r="N35" i="1"/>
  <c r="N28" i="1"/>
  <c r="Q28" i="1" s="1"/>
  <c r="N27" i="1"/>
  <c r="Q27" i="1" s="1"/>
  <c r="N26" i="1"/>
  <c r="Q26" i="1" s="1"/>
  <c r="N25" i="1"/>
  <c r="Q25" i="1" s="1"/>
  <c r="N24" i="1"/>
  <c r="Q24" i="1" s="1"/>
  <c r="N23" i="1"/>
  <c r="Q23" i="1" s="1"/>
  <c r="N22" i="1"/>
  <c r="Q22" i="1" s="1"/>
  <c r="N12" i="1"/>
  <c r="Q12" i="1" s="1"/>
  <c r="N11" i="1"/>
  <c r="Q11" i="1" s="1"/>
  <c r="N10" i="1"/>
  <c r="Q10" i="1" s="1"/>
  <c r="N9" i="1"/>
  <c r="Q9" i="1" s="1"/>
  <c r="N8" i="1"/>
  <c r="Q8" i="1" s="1"/>
  <c r="N7" i="1"/>
  <c r="Q7" i="1" s="1"/>
  <c r="N6" i="1"/>
  <c r="Q6" i="1" s="1"/>
  <c r="H46" i="1"/>
  <c r="K46" i="1" s="1"/>
  <c r="H45" i="1"/>
  <c r="K45" i="1" s="1"/>
  <c r="H44" i="1"/>
  <c r="K44" i="1" s="1"/>
  <c r="N46" i="1"/>
  <c r="Q46" i="1" s="1"/>
  <c r="I43" i="1"/>
  <c r="I42" i="1"/>
  <c r="I41" i="1"/>
  <c r="I40" i="1"/>
  <c r="I39" i="1"/>
  <c r="I38" i="1"/>
  <c r="I28" i="1"/>
  <c r="I27" i="1"/>
  <c r="I26" i="1"/>
  <c r="I25" i="1"/>
  <c r="I11" i="1"/>
  <c r="I9" i="1"/>
  <c r="I8" i="1"/>
  <c r="I7" i="1"/>
  <c r="I6" i="1"/>
  <c r="H43" i="1"/>
  <c r="K43" i="1" s="1"/>
  <c r="H42" i="1"/>
  <c r="K42" i="1" s="1"/>
  <c r="H41" i="1"/>
  <c r="K41" i="1" s="1"/>
  <c r="H40" i="1"/>
  <c r="K40" i="1" s="1"/>
  <c r="H39" i="1"/>
  <c r="K39" i="1" s="1"/>
  <c r="H38" i="1"/>
  <c r="K38" i="1" s="1"/>
  <c r="H28" i="1"/>
  <c r="K28" i="1" s="1"/>
  <c r="H27" i="1"/>
  <c r="K27" i="1" s="1"/>
  <c r="H26" i="1"/>
  <c r="K26" i="1" s="1"/>
  <c r="H25" i="1"/>
  <c r="K25" i="1" s="1"/>
  <c r="H9" i="1"/>
  <c r="K9" i="1" s="1"/>
  <c r="H8" i="1"/>
  <c r="K8" i="1" s="1"/>
  <c r="H7" i="1"/>
  <c r="K7" i="1" s="1"/>
  <c r="H6" i="1"/>
  <c r="K6" i="1" s="1"/>
  <c r="C43" i="1"/>
  <c r="C42" i="1"/>
  <c r="C41" i="1"/>
  <c r="C40" i="1"/>
  <c r="C39" i="1"/>
  <c r="C38" i="1"/>
  <c r="C37" i="1"/>
  <c r="C36" i="1"/>
  <c r="C35" i="1"/>
  <c r="C28" i="1"/>
  <c r="C27" i="1"/>
  <c r="C26" i="1"/>
  <c r="C25" i="1"/>
  <c r="C24" i="1"/>
  <c r="C23" i="1"/>
  <c r="C22" i="1"/>
  <c r="C12" i="1"/>
  <c r="C13" i="1"/>
  <c r="I15" i="1"/>
  <c r="I14" i="1"/>
  <c r="I13" i="1"/>
  <c r="I12" i="1"/>
  <c r="B43" i="1"/>
  <c r="E43" i="1" s="1"/>
  <c r="B42" i="1"/>
  <c r="E42" i="1" s="1"/>
  <c r="B41" i="1"/>
  <c r="E41" i="1" s="1"/>
  <c r="B40" i="1"/>
  <c r="E40" i="1" s="1"/>
  <c r="B39" i="1"/>
  <c r="E39" i="1" s="1"/>
  <c r="B38" i="1"/>
  <c r="E38" i="1" s="1"/>
  <c r="B37" i="1"/>
  <c r="E37" i="1" s="1"/>
  <c r="B36" i="1"/>
  <c r="E36" i="1" s="1"/>
  <c r="B35" i="1"/>
  <c r="E35" i="1" s="1"/>
  <c r="B28" i="1"/>
  <c r="E28" i="1" s="1"/>
  <c r="B27" i="1"/>
  <c r="E27" i="1" s="1"/>
  <c r="B26" i="1"/>
  <c r="E26" i="1" s="1"/>
  <c r="B25" i="1"/>
  <c r="E25" i="1" s="1"/>
  <c r="B24" i="1"/>
  <c r="E24" i="1" s="1"/>
  <c r="B23" i="1"/>
  <c r="E23" i="1" s="1"/>
  <c r="B22" i="1"/>
  <c r="E22" i="1" s="1"/>
  <c r="B12" i="1"/>
  <c r="E12" i="1" s="1"/>
  <c r="B13" i="1"/>
  <c r="E13" i="1" s="1"/>
  <c r="H15" i="1"/>
  <c r="K15" i="1" s="1"/>
  <c r="H14" i="1"/>
  <c r="K14" i="1" s="1"/>
  <c r="H13" i="1"/>
  <c r="K12" i="1"/>
  <c r="C11" i="1"/>
  <c r="C10" i="1"/>
  <c r="C9" i="1"/>
  <c r="C8" i="1"/>
  <c r="C7" i="1"/>
  <c r="B11" i="1"/>
  <c r="E11" i="1" s="1"/>
  <c r="B10" i="1"/>
  <c r="E10" i="1" s="1"/>
  <c r="B9" i="1"/>
  <c r="E9" i="1" s="1"/>
  <c r="B8" i="1"/>
  <c r="E8" i="1" s="1"/>
  <c r="B7" i="1"/>
  <c r="E7" i="1" s="1"/>
  <c r="C6" i="1"/>
  <c r="B6" i="1"/>
  <c r="W35" i="1" l="1"/>
  <c r="T43" i="1"/>
  <c r="U43" i="1"/>
  <c r="Q35" i="1"/>
  <c r="N47" i="1"/>
  <c r="O47" i="1"/>
  <c r="C14" i="1"/>
  <c r="I47" i="1"/>
  <c r="K35" i="1"/>
  <c r="H47" i="1"/>
  <c r="H16" i="1"/>
  <c r="I16" i="1"/>
  <c r="B14" i="1"/>
  <c r="K13" i="1"/>
  <c r="E6" i="1"/>
  <c r="H29" i="1"/>
  <c r="O13" i="1"/>
  <c r="U15" i="1"/>
  <c r="U31" i="1"/>
  <c r="B29" i="1"/>
  <c r="C29" i="1"/>
  <c r="C44" i="1"/>
  <c r="T31" i="1"/>
  <c r="B44" i="1"/>
  <c r="N13" i="1"/>
  <c r="N29" i="1"/>
  <c r="T15" i="1"/>
  <c r="I29" i="1"/>
  <c r="O29" i="1"/>
  <c r="G54" i="1" l="1"/>
  <c r="A54" i="1"/>
  <c r="M54" i="1" s="1"/>
  <c r="W15" i="1"/>
  <c r="C4" i="3" s="1"/>
  <c r="B4" i="3"/>
  <c r="K29" i="1"/>
  <c r="C8" i="3" s="1"/>
  <c r="B8" i="3"/>
  <c r="K16" i="1"/>
  <c r="C5" i="3" s="1"/>
  <c r="B5" i="3"/>
  <c r="Q13" i="1"/>
  <c r="C12" i="3" s="1"/>
  <c r="B12" i="3"/>
  <c r="E44" i="1"/>
  <c r="C7" i="3" s="1"/>
  <c r="B7" i="3"/>
  <c r="E14" i="1"/>
  <c r="C3" i="3" s="1"/>
  <c r="B3" i="3"/>
  <c r="W43" i="1"/>
  <c r="C11" i="3" s="1"/>
  <c r="B11" i="3"/>
  <c r="W31" i="1"/>
  <c r="C10" i="3" s="1"/>
  <c r="B10" i="3"/>
  <c r="Q29" i="1"/>
  <c r="C13" i="3" s="1"/>
  <c r="B13" i="3"/>
  <c r="Q47" i="1"/>
  <c r="C14" i="3" s="1"/>
  <c r="B14" i="3"/>
  <c r="E29" i="1"/>
  <c r="C6" i="3" s="1"/>
  <c r="B6" i="3"/>
  <c r="K47" i="1"/>
  <c r="C9" i="3" s="1"/>
  <c r="B9" i="3"/>
</calcChain>
</file>

<file path=xl/sharedStrings.xml><?xml version="1.0" encoding="utf-8"?>
<sst xmlns="http://schemas.openxmlformats.org/spreadsheetml/2006/main" count="383" uniqueCount="146">
  <si>
    <t>District 1</t>
  </si>
  <si>
    <t>Coatesville 297</t>
  </si>
  <si>
    <t>West Chester 908</t>
  </si>
  <si>
    <t>Willow Grove 1101</t>
  </si>
  <si>
    <t>Downingtown 1153</t>
  </si>
  <si>
    <t>Bucks 1169</t>
  </si>
  <si>
    <t>Media 2189</t>
  </si>
  <si>
    <t>Susquehanna 794</t>
  </si>
  <si>
    <t>Pittston 1207</t>
  </si>
  <si>
    <t>Tunkhannock 1276</t>
  </si>
  <si>
    <t>Stroudsburg 1336</t>
  </si>
  <si>
    <t>Slatington 1375</t>
  </si>
  <si>
    <t>Sellersville 1539</t>
  </si>
  <si>
    <t>District 5</t>
  </si>
  <si>
    <t>Millersburg 59</t>
  </si>
  <si>
    <t>Lancaster 299</t>
  </si>
  <si>
    <t>Chickies Rock 307</t>
  </si>
  <si>
    <t>Middletown 410</t>
  </si>
  <si>
    <t>Hamburg 523</t>
  </si>
  <si>
    <t>Elizabethtown 596</t>
  </si>
  <si>
    <t>Tower City 1603</t>
  </si>
  <si>
    <t>District 6</t>
  </si>
  <si>
    <t>Marysville 107</t>
  </si>
  <si>
    <t>Hanover 227</t>
  </si>
  <si>
    <t>McSherrystown 720</t>
  </si>
  <si>
    <t>Carlisle 761</t>
  </si>
  <si>
    <t>Millerstown 925</t>
  </si>
  <si>
    <t>Waynesboro 1191</t>
  </si>
  <si>
    <t>Gettysburg 1526</t>
  </si>
  <si>
    <t>Mercersburg 1790</t>
  </si>
  <si>
    <t>Shippensburg 2500</t>
  </si>
  <si>
    <t>District 4</t>
  </si>
  <si>
    <t>Milton 171</t>
  </si>
  <si>
    <t>Sunbury 181</t>
  </si>
  <si>
    <t>Muncy Valley 866</t>
  </si>
  <si>
    <t>Danville 1133</t>
  </si>
  <si>
    <t>Selinsgrove 1173</t>
  </si>
  <si>
    <t>Middleburg 1229</t>
  </si>
  <si>
    <t>District 7</t>
  </si>
  <si>
    <t>Lock Haven 100</t>
  </si>
  <si>
    <t>Williamsport 145</t>
  </si>
  <si>
    <t>Jersey Shore 214</t>
  </si>
  <si>
    <t>Canton 429</t>
  </si>
  <si>
    <t>Elkland 746</t>
  </si>
  <si>
    <t>Galeton 826</t>
  </si>
  <si>
    <t>Wellsboro 1147</t>
  </si>
  <si>
    <t>District 9</t>
  </si>
  <si>
    <t>Clearfield 97</t>
  </si>
  <si>
    <t>Osceola Mills 154</t>
  </si>
  <si>
    <t>Bellefonte 206</t>
  </si>
  <si>
    <t>Curwensville 268</t>
  </si>
  <si>
    <t>Houtzdale 327</t>
  </si>
  <si>
    <t>Coalport 350</t>
  </si>
  <si>
    <t>Grassflat 941</t>
  </si>
  <si>
    <t>Madera 1172</t>
  </si>
  <si>
    <t>Clarence 1565</t>
  </si>
  <si>
    <t>Warren 109</t>
  </si>
  <si>
    <t>St. Mary's 146</t>
  </si>
  <si>
    <t>Port Allegany 460</t>
  </si>
  <si>
    <t>Ridgway 1183</t>
  </si>
  <si>
    <t>District 13</t>
  </si>
  <si>
    <t>Avonmore 37</t>
  </si>
  <si>
    <t>New Kensington 53</t>
  </si>
  <si>
    <t>Leechburg 102</t>
  </si>
  <si>
    <t>Indiana 174</t>
  </si>
  <si>
    <t>Nanty Glo 207</t>
  </si>
  <si>
    <t>Dixonville 833</t>
  </si>
  <si>
    <t>Punxsutawney 954</t>
  </si>
  <si>
    <t>District 14</t>
  </si>
  <si>
    <t>New Castle 51</t>
  </si>
  <si>
    <t>Butler 64</t>
  </si>
  <si>
    <t>Ellwood City 93</t>
  </si>
  <si>
    <t>Clarion 101</t>
  </si>
  <si>
    <t>Kittanning 137</t>
  </si>
  <si>
    <t>New Bethlehem 366</t>
  </si>
  <si>
    <t>Chicora 962</t>
  </si>
  <si>
    <t>District 15</t>
  </si>
  <si>
    <t>Erie 66</t>
  </si>
  <si>
    <t>Oil City 78</t>
  </si>
  <si>
    <t>Franklin 83</t>
  </si>
  <si>
    <t>Titusville 84</t>
  </si>
  <si>
    <t>Corry 98</t>
  </si>
  <si>
    <t>Greenville 276</t>
  </si>
  <si>
    <t>Albion 381</t>
  </si>
  <si>
    <t>East Erie 593</t>
  </si>
  <si>
    <t>Union City 882</t>
  </si>
  <si>
    <t>Meadville 2505</t>
  </si>
  <si>
    <t>North East 2568</t>
  </si>
  <si>
    <t>District 3</t>
  </si>
  <si>
    <t>Altoona 74</t>
  </si>
  <si>
    <t>Meyersdale 76</t>
  </si>
  <si>
    <t>Portage 131</t>
  </si>
  <si>
    <t>Gallitzin 185</t>
  </si>
  <si>
    <t>Huntingdon 223</t>
  </si>
  <si>
    <t>Windber 349</t>
  </si>
  <si>
    <t>Bedford 480</t>
  </si>
  <si>
    <t>Patton 488</t>
  </si>
  <si>
    <t>Ebensburg 681</t>
  </si>
  <si>
    <t>Scottdale 194</t>
  </si>
  <si>
    <t>Export 234</t>
  </si>
  <si>
    <t>Irwin 236</t>
  </si>
  <si>
    <t>Sutersville 1358</t>
  </si>
  <si>
    <t>District 11</t>
  </si>
  <si>
    <t>Connellsville 16</t>
  </si>
  <si>
    <t>Uniontown 20</t>
  </si>
  <si>
    <t>West Newton 31</t>
  </si>
  <si>
    <t>Finleyville 172</t>
  </si>
  <si>
    <t>Belle Vernon 209</t>
  </si>
  <si>
    <t>Waynesburg 461</t>
  </si>
  <si>
    <t>Cokeburg 1625</t>
  </si>
  <si>
    <t>District 12</t>
  </si>
  <si>
    <t>North Hills/Pittsburgh 46</t>
  </si>
  <si>
    <t>Wilmerding 86</t>
  </si>
  <si>
    <t>Verona 250</t>
  </si>
  <si>
    <t>Universal 298</t>
  </si>
  <si>
    <t>Beechview 609</t>
  </si>
  <si>
    <t>Hays 1436</t>
  </si>
  <si>
    <t>NORTHEAST REGION</t>
  </si>
  <si>
    <t>SOUTHEAST REGION</t>
  </si>
  <si>
    <t>NORTHWEST REGION</t>
  </si>
  <si>
    <t>SOUTHWEST REGION</t>
  </si>
  <si>
    <t>Contributions to Date</t>
  </si>
  <si>
    <t>Contributions Past Month</t>
  </si>
  <si>
    <t>Contribution per Member</t>
  </si>
  <si>
    <t>TOTALS</t>
  </si>
  <si>
    <t>PMA Moose Charities Endowment Report</t>
  </si>
  <si>
    <t>LODGE</t>
  </si>
  <si>
    <t>Total</t>
  </si>
  <si>
    <t>Contributions This Month</t>
  </si>
  <si>
    <t>Contributions Per Member</t>
  </si>
  <si>
    <t>District</t>
  </si>
  <si>
    <t>Number of Members</t>
  </si>
  <si>
    <t># of Members</t>
  </si>
  <si>
    <t>Total Donations Previous Month</t>
  </si>
  <si>
    <t>This 
Month</t>
  </si>
  <si>
    <t>Total PMA Contributions to Date</t>
  </si>
  <si>
    <t>Total
Contributions
to Date</t>
  </si>
  <si>
    <t>Contributions
per
Member</t>
  </si>
  <si>
    <t>Total Donations</t>
  </si>
  <si>
    <t>Endowment Fund Donations - 2025/26</t>
  </si>
  <si>
    <t>#1 in Total Contributions = District #15</t>
  </si>
  <si>
    <t>#1 in Total Contributions per member = District #7</t>
  </si>
  <si>
    <t>#1 in Total Contributions =  McSherrystown #720</t>
  </si>
  <si>
    <t>#1 in Contributions per Member = Sunbury #181</t>
  </si>
  <si>
    <t>There were 11 Lodges with $0 in Contributions this Month</t>
  </si>
  <si>
    <r>
      <t>FOR MONTH ENDING September</t>
    </r>
    <r>
      <rPr>
        <b/>
        <sz val="20"/>
        <rFont val="Calibri"/>
        <family val="2"/>
        <scheme val="minor"/>
      </rPr>
      <t>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</si>
</sst>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2"/>
      <name val="Arial"/>
      <family val="2"/>
    </font>
    <font>
      <b/>
      <sz val="12"/>
      <color rgb="FFFFFF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9"/>
      <color theme="1"/>
      <name val="Arial"/>
      <family val="2"/>
    </font>
    <font>
      <b/>
      <sz val="13"/>
      <color theme="0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18" fillId="0" borderId="0"/>
  </cellStyleXfs>
  <cellXfs count="168">
    <xf numFmtId="0" fontId="0" fillId="0" borderId="0" xfId="0"/>
    <xf numFmtId="0" fontId="0" fillId="0" borderId="1" xfId="0" applyBorder="1"/>
    <xf numFmtId="0" fontId="0" fillId="6" borderId="0" xfId="0" applyFill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164" fontId="10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 wrapText="1"/>
    </xf>
    <xf numFmtId="0" fontId="0" fillId="0" borderId="2" xfId="0" applyBorder="1"/>
    <xf numFmtId="0" fontId="4" fillId="0" borderId="2" xfId="0" applyFont="1" applyBorder="1"/>
    <xf numFmtId="0" fontId="4" fillId="0" borderId="4" xfId="0" applyFont="1" applyBorder="1"/>
    <xf numFmtId="164" fontId="4" fillId="0" borderId="5" xfId="0" applyNumberFormat="1" applyFont="1" applyBorder="1"/>
    <xf numFmtId="0" fontId="0" fillId="6" borderId="6" xfId="0" applyFill="1" applyBorder="1"/>
    <xf numFmtId="164" fontId="10" fillId="0" borderId="3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0" fillId="0" borderId="4" xfId="0" applyBorder="1"/>
    <xf numFmtId="0" fontId="5" fillId="0" borderId="4" xfId="0" applyFont="1" applyBorder="1"/>
    <xf numFmtId="0" fontId="0" fillId="6" borderId="19" xfId="0" applyFill="1" applyBorder="1"/>
    <xf numFmtId="0" fontId="0" fillId="6" borderId="20" xfId="0" applyFill="1" applyBorder="1"/>
    <xf numFmtId="0" fontId="0" fillId="9" borderId="8" xfId="0" applyFill="1" applyBorder="1"/>
    <xf numFmtId="164" fontId="0" fillId="9" borderId="9" xfId="0" applyNumberFormat="1" applyFill="1" applyBorder="1"/>
    <xf numFmtId="0" fontId="0" fillId="9" borderId="17" xfId="0" applyFill="1" applyBorder="1"/>
    <xf numFmtId="164" fontId="0" fillId="9" borderId="6" xfId="0" applyNumberFormat="1" applyFill="1" applyBorder="1"/>
    <xf numFmtId="164" fontId="7" fillId="0" borderId="24" xfId="0" applyNumberFormat="1" applyFont="1" applyBorder="1" applyAlignment="1">
      <alignment horizontal="center" wrapText="1"/>
    </xf>
    <xf numFmtId="164" fontId="0" fillId="0" borderId="24" xfId="0" applyNumberFormat="1" applyBorder="1"/>
    <xf numFmtId="0" fontId="1" fillId="0" borderId="1" xfId="0" applyFont="1" applyBorder="1" applyAlignment="1">
      <alignment horizontal="center" wrapText="1"/>
    </xf>
    <xf numFmtId="1" fontId="10" fillId="0" borderId="24" xfId="0" applyNumberFormat="1" applyFont="1" applyBorder="1" applyAlignment="1">
      <alignment horizontal="center" wrapText="1"/>
    </xf>
    <xf numFmtId="1" fontId="0" fillId="0" borderId="24" xfId="0" applyNumberFormat="1" applyBorder="1"/>
    <xf numFmtId="1" fontId="4" fillId="0" borderId="24" xfId="0" applyNumberFormat="1" applyFont="1" applyBorder="1" applyAlignment="1">
      <alignment horizontal="center"/>
    </xf>
    <xf numFmtId="1" fontId="4" fillId="0" borderId="24" xfId="0" applyNumberFormat="1" applyFont="1" applyBorder="1"/>
    <xf numFmtId="1" fontId="0" fillId="0" borderId="24" xfId="0" applyNumberFormat="1" applyBorder="1" applyAlignment="1">
      <alignment horizontal="right"/>
    </xf>
    <xf numFmtId="1" fontId="4" fillId="0" borderId="26" xfId="0" applyNumberFormat="1" applyFont="1" applyBorder="1"/>
    <xf numFmtId="1" fontId="0" fillId="9" borderId="6" xfId="0" applyNumberFormat="1" applyFill="1" applyBorder="1"/>
    <xf numFmtId="1" fontId="0" fillId="0" borderId="0" xfId="0" applyNumberFormat="1"/>
    <xf numFmtId="164" fontId="0" fillId="0" borderId="3" xfId="0" applyNumberForma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0" fillId="9" borderId="10" xfId="0" applyNumberFormat="1" applyFill="1" applyBorder="1" applyAlignment="1">
      <alignment horizontal="center"/>
    </xf>
    <xf numFmtId="164" fontId="0" fillId="9" borderId="18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4" fillId="0" borderId="27" xfId="0" applyFont="1" applyBorder="1"/>
    <xf numFmtId="164" fontId="4" fillId="0" borderId="28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right"/>
    </xf>
    <xf numFmtId="0" fontId="0" fillId="9" borderId="0" xfId="0" applyFill="1"/>
    <xf numFmtId="164" fontId="0" fillId="9" borderId="0" xfId="0" applyNumberFormat="1" applyFill="1"/>
    <xf numFmtId="1" fontId="0" fillId="9" borderId="0" xfId="0" applyNumberFormat="1" applyFill="1"/>
    <xf numFmtId="164" fontId="0" fillId="9" borderId="0" xfId="0" applyNumberForma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2" xfId="0" applyFont="1" applyBorder="1"/>
    <xf numFmtId="1" fontId="6" fillId="0" borderId="24" xfId="0" applyNumberFormat="1" applyFont="1" applyBorder="1" applyAlignment="1">
      <alignment horizontal="right"/>
    </xf>
    <xf numFmtId="1" fontId="0" fillId="0" borderId="24" xfId="0" applyNumberFormat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" fontId="4" fillId="0" borderId="26" xfId="0" applyNumberFormat="1" applyFont="1" applyBorder="1" applyAlignment="1">
      <alignment horizontal="center"/>
    </xf>
    <xf numFmtId="1" fontId="0" fillId="9" borderId="9" xfId="0" applyNumberFormat="1" applyFill="1" applyBorder="1" applyAlignment="1">
      <alignment horizontal="center"/>
    </xf>
    <xf numFmtId="1" fontId="0" fillId="9" borderId="6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12" borderId="1" xfId="0" applyNumberFormat="1" applyFill="1" applyBorder="1"/>
    <xf numFmtId="164" fontId="6" fillId="12" borderId="1" xfId="0" applyNumberFormat="1" applyFont="1" applyFill="1" applyBorder="1"/>
    <xf numFmtId="164" fontId="0" fillId="12" borderId="1" xfId="0" applyNumberFormat="1" applyFill="1" applyBorder="1" applyAlignment="1">
      <alignment horizontal="right"/>
    </xf>
    <xf numFmtId="164" fontId="6" fillId="12" borderId="1" xfId="0" applyNumberFormat="1" applyFont="1" applyFill="1" applyBorder="1" applyAlignment="1">
      <alignment horizontal="right"/>
    </xf>
    <xf numFmtId="0" fontId="0" fillId="12" borderId="2" xfId="0" applyFill="1" applyBorder="1"/>
    <xf numFmtId="164" fontId="4" fillId="12" borderId="3" xfId="0" applyNumberFormat="1" applyFont="1" applyFill="1" applyBorder="1" applyAlignment="1">
      <alignment horizontal="center"/>
    </xf>
    <xf numFmtId="0" fontId="4" fillId="12" borderId="2" xfId="0" applyFont="1" applyFill="1" applyBorder="1"/>
    <xf numFmtId="164" fontId="0" fillId="12" borderId="3" xfId="0" applyNumberFormat="1" applyFill="1" applyBorder="1" applyAlignment="1">
      <alignment horizontal="center"/>
    </xf>
    <xf numFmtId="0" fontId="4" fillId="13" borderId="2" xfId="0" applyFont="1" applyFill="1" applyBorder="1"/>
    <xf numFmtId="164" fontId="4" fillId="13" borderId="1" xfId="0" applyNumberFormat="1" applyFont="1" applyFill="1" applyBorder="1" applyAlignment="1">
      <alignment horizontal="center"/>
    </xf>
    <xf numFmtId="1" fontId="4" fillId="13" borderId="24" xfId="0" applyNumberFormat="1" applyFont="1" applyFill="1" applyBorder="1" applyAlignment="1">
      <alignment horizontal="center"/>
    </xf>
    <xf numFmtId="164" fontId="5" fillId="13" borderId="3" xfId="0" applyNumberFormat="1" applyFont="1" applyFill="1" applyBorder="1" applyAlignment="1">
      <alignment horizontal="center"/>
    </xf>
    <xf numFmtId="164" fontId="4" fillId="13" borderId="1" xfId="0" applyNumberFormat="1" applyFont="1" applyFill="1" applyBorder="1"/>
    <xf numFmtId="164" fontId="4" fillId="13" borderId="3" xfId="0" applyNumberFormat="1" applyFont="1" applyFill="1" applyBorder="1" applyAlignment="1">
      <alignment horizontal="center"/>
    </xf>
    <xf numFmtId="0" fontId="5" fillId="13" borderId="2" xfId="0" applyFont="1" applyFill="1" applyBorder="1"/>
    <xf numFmtId="1" fontId="4" fillId="13" borderId="24" xfId="0" applyNumberFormat="1" applyFont="1" applyFill="1" applyBorder="1"/>
    <xf numFmtId="0" fontId="7" fillId="13" borderId="31" xfId="0" applyFont="1" applyFill="1" applyBorder="1" applyAlignment="1">
      <alignment horizontal="center"/>
    </xf>
    <xf numFmtId="0" fontId="7" fillId="13" borderId="31" xfId="0" applyFont="1" applyFill="1" applyBorder="1" applyAlignment="1">
      <alignment horizontal="center" wrapText="1"/>
    </xf>
    <xf numFmtId="164" fontId="5" fillId="13" borderId="1" xfId="0" applyNumberFormat="1" applyFont="1" applyFill="1" applyBorder="1"/>
    <xf numFmtId="0" fontId="16" fillId="0" borderId="34" xfId="0" applyFont="1" applyBorder="1" applyAlignment="1">
      <alignment horizontal="center"/>
    </xf>
    <xf numFmtId="164" fontId="16" fillId="0" borderId="34" xfId="0" applyNumberFormat="1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164" fontId="16" fillId="0" borderId="32" xfId="0" applyNumberFormat="1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164" fontId="16" fillId="0" borderId="33" xfId="0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164" fontId="16" fillId="14" borderId="32" xfId="0" applyNumberFormat="1" applyFont="1" applyFill="1" applyBorder="1" applyAlignment="1">
      <alignment horizontal="center"/>
    </xf>
    <xf numFmtId="0" fontId="0" fillId="16" borderId="2" xfId="0" applyFill="1" applyBorder="1"/>
    <xf numFmtId="164" fontId="6" fillId="17" borderId="1" xfId="0" applyNumberFormat="1" applyFont="1" applyFill="1" applyBorder="1" applyAlignment="1">
      <alignment horizontal="right"/>
    </xf>
    <xf numFmtId="164" fontId="0" fillId="17" borderId="1" xfId="0" applyNumberFormat="1" applyFill="1" applyBorder="1"/>
    <xf numFmtId="164" fontId="0" fillId="17" borderId="1" xfId="0" applyNumberFormat="1" applyFill="1" applyBorder="1" applyAlignment="1">
      <alignment horizontal="right"/>
    </xf>
    <xf numFmtId="0" fontId="6" fillId="12" borderId="2" xfId="0" applyFont="1" applyFill="1" applyBorder="1"/>
    <xf numFmtId="0" fontId="0" fillId="15" borderId="2" xfId="0" applyFill="1" applyBorder="1"/>
    <xf numFmtId="164" fontId="0" fillId="15" borderId="1" xfId="0" applyNumberFormat="1" applyFill="1" applyBorder="1" applyAlignment="1">
      <alignment horizontal="right"/>
    </xf>
    <xf numFmtId="164" fontId="6" fillId="16" borderId="3" xfId="0" applyNumberFormat="1" applyFont="1" applyFill="1" applyBorder="1" applyAlignment="1">
      <alignment horizontal="center"/>
    </xf>
    <xf numFmtId="164" fontId="11" fillId="3" borderId="11" xfId="0" applyNumberFormat="1" applyFont="1" applyFill="1" applyBorder="1" applyAlignment="1">
      <alignment horizontal="center"/>
    </xf>
    <xf numFmtId="164" fontId="11" fillId="3" borderId="12" xfId="0" applyNumberFormat="1" applyFont="1" applyFill="1" applyBorder="1" applyAlignment="1">
      <alignment horizontal="center"/>
    </xf>
    <xf numFmtId="164" fontId="11" fillId="3" borderId="13" xfId="0" applyNumberFormat="1" applyFont="1" applyFill="1" applyBorder="1" applyAlignment="1">
      <alignment horizontal="center"/>
    </xf>
    <xf numFmtId="0" fontId="12" fillId="7" borderId="17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18" xfId="0" applyFont="1" applyFill="1" applyBorder="1" applyAlignment="1">
      <alignment horizontal="center"/>
    </xf>
    <xf numFmtId="0" fontId="14" fillId="11" borderId="8" xfId="0" applyFont="1" applyFill="1" applyBorder="1" applyAlignment="1">
      <alignment horizontal="center"/>
    </xf>
    <xf numFmtId="0" fontId="14" fillId="11" borderId="9" xfId="0" applyFont="1" applyFill="1" applyBorder="1" applyAlignment="1">
      <alignment horizontal="center"/>
    </xf>
    <xf numFmtId="0" fontId="14" fillId="11" borderId="10" xfId="0" applyFont="1" applyFill="1" applyBorder="1" applyAlignment="1">
      <alignment horizontal="center"/>
    </xf>
    <xf numFmtId="0" fontId="11" fillId="13" borderId="11" xfId="0" applyFont="1" applyFill="1" applyBorder="1" applyAlignment="1">
      <alignment horizontal="center"/>
    </xf>
    <xf numFmtId="0" fontId="11" fillId="13" borderId="12" xfId="0" applyFont="1" applyFill="1" applyBorder="1" applyAlignment="1">
      <alignment horizontal="center"/>
    </xf>
    <xf numFmtId="0" fontId="11" fillId="13" borderId="13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35" xfId="0" applyFont="1" applyFill="1" applyBorder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9" fillId="10" borderId="36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4" fillId="11" borderId="17" xfId="0" applyFont="1" applyFill="1" applyBorder="1" applyAlignment="1">
      <alignment horizontal="center"/>
    </xf>
    <xf numFmtId="0" fontId="14" fillId="11" borderId="6" xfId="0" applyFont="1" applyFill="1" applyBorder="1" applyAlignment="1">
      <alignment horizontal="center"/>
    </xf>
    <xf numFmtId="0" fontId="14" fillId="11" borderId="18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8" fillId="8" borderId="12" xfId="0" applyFont="1" applyFill="1" applyBorder="1" applyAlignment="1">
      <alignment horizontal="center"/>
    </xf>
    <xf numFmtId="0" fontId="8" fillId="8" borderId="13" xfId="0" applyFont="1" applyFill="1" applyBorder="1" applyAlignment="1">
      <alignment horizontal="center"/>
    </xf>
    <xf numFmtId="0" fontId="15" fillId="3" borderId="31" xfId="0" applyFont="1" applyFill="1" applyBorder="1" applyAlignment="1">
      <alignment horizontal="center"/>
    </xf>
    <xf numFmtId="164" fontId="16" fillId="12" borderId="32" xfId="0" applyNumberFormat="1" applyFont="1" applyFill="1" applyBorder="1" applyAlignment="1">
      <alignment horizontal="center"/>
    </xf>
    <xf numFmtId="164" fontId="16" fillId="14" borderId="33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FF3399"/>
      <color rgb="FF00FF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9"/>
  <sheetViews>
    <sheetView tabSelected="1" zoomScale="90" zoomScaleNormal="90" workbookViewId="0">
      <selection activeCell="A2" sqref="A2:W2"/>
    </sheetView>
  </sheetViews>
  <sheetFormatPr defaultRowHeight="15" x14ac:dyDescent="0.25"/>
  <cols>
    <col min="1" max="1" width="21.7109375" customWidth="1"/>
    <col min="2" max="3" width="14.7109375" style="6" customWidth="1"/>
    <col min="4" max="4" width="12.140625" style="69" hidden="1" customWidth="1"/>
    <col min="5" max="5" width="12.7109375" style="47" customWidth="1"/>
    <col min="6" max="6" width="2.140625" customWidth="1"/>
    <col min="7" max="7" width="21.7109375" customWidth="1"/>
    <col min="8" max="9" width="14.7109375" style="6" customWidth="1"/>
    <col min="10" max="10" width="12.5703125" style="39" hidden="1" customWidth="1"/>
    <col min="11" max="11" width="12.7109375" style="47" customWidth="1"/>
    <col min="12" max="12" width="2.140625" customWidth="1"/>
    <col min="13" max="13" width="21.7109375" customWidth="1"/>
    <col min="14" max="15" width="14.7109375" style="6" customWidth="1"/>
    <col min="16" max="16" width="12.5703125" style="39" hidden="1" customWidth="1"/>
    <col min="17" max="17" width="12.7109375" style="47" customWidth="1"/>
    <col min="18" max="18" width="2.140625" customWidth="1"/>
    <col min="19" max="19" width="21.7109375" customWidth="1"/>
    <col min="20" max="20" width="14.7109375" style="6" customWidth="1"/>
    <col min="21" max="21" width="14.42578125" style="6" customWidth="1"/>
    <col min="22" max="22" width="12.28515625" style="39" hidden="1" customWidth="1"/>
    <col min="23" max="23" width="12.7109375" style="47" customWidth="1"/>
  </cols>
  <sheetData>
    <row r="1" spans="1:23" ht="27.75" thickTop="1" thickBot="1" x14ac:dyDescent="0.45">
      <c r="A1" s="159" t="s">
        <v>125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1"/>
    </row>
    <row r="2" spans="1:23" ht="27.75" thickTop="1" thickBot="1" x14ac:dyDescent="0.45">
      <c r="A2" s="162" t="s">
        <v>145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4"/>
    </row>
    <row r="3" spans="1:23" ht="15.75" thickTop="1" x14ac:dyDescent="0.25">
      <c r="A3" s="143" t="s">
        <v>118</v>
      </c>
      <c r="B3" s="144"/>
      <c r="C3" s="144"/>
      <c r="D3" s="145"/>
      <c r="E3" s="146"/>
      <c r="F3" s="2"/>
      <c r="G3" s="147" t="s">
        <v>117</v>
      </c>
      <c r="H3" s="148"/>
      <c r="I3" s="148"/>
      <c r="J3" s="149"/>
      <c r="K3" s="150"/>
      <c r="L3" s="2"/>
      <c r="M3" s="151" t="s">
        <v>119</v>
      </c>
      <c r="N3" s="152"/>
      <c r="O3" s="152"/>
      <c r="P3" s="153"/>
      <c r="Q3" s="154"/>
      <c r="R3" s="2"/>
      <c r="S3" s="155" t="s">
        <v>120</v>
      </c>
      <c r="T3" s="156"/>
      <c r="U3" s="156"/>
      <c r="V3" s="157"/>
      <c r="W3" s="158"/>
    </row>
    <row r="4" spans="1:23" ht="44.25" customHeight="1" x14ac:dyDescent="0.25">
      <c r="A4" s="8" t="s">
        <v>130</v>
      </c>
      <c r="B4" s="7" t="s">
        <v>121</v>
      </c>
      <c r="C4" s="7" t="s">
        <v>122</v>
      </c>
      <c r="D4" s="32" t="s">
        <v>132</v>
      </c>
      <c r="E4" s="15" t="s">
        <v>123</v>
      </c>
      <c r="F4" s="2"/>
      <c r="G4" s="8" t="s">
        <v>130</v>
      </c>
      <c r="H4" s="7" t="s">
        <v>121</v>
      </c>
      <c r="I4" s="7" t="s">
        <v>122</v>
      </c>
      <c r="J4" s="32" t="s">
        <v>132</v>
      </c>
      <c r="K4" s="9" t="s">
        <v>123</v>
      </c>
      <c r="L4" s="2"/>
      <c r="M4" s="8" t="s">
        <v>130</v>
      </c>
      <c r="N4" s="7" t="s">
        <v>121</v>
      </c>
      <c r="O4" s="7" t="s">
        <v>122</v>
      </c>
      <c r="P4" s="32" t="s">
        <v>132</v>
      </c>
      <c r="Q4" s="9" t="s">
        <v>123</v>
      </c>
      <c r="R4" s="2"/>
      <c r="S4" s="8" t="s">
        <v>130</v>
      </c>
      <c r="T4" s="7" t="s">
        <v>121</v>
      </c>
      <c r="U4" s="7" t="s">
        <v>122</v>
      </c>
      <c r="V4" s="32" t="s">
        <v>132</v>
      </c>
      <c r="W4" s="9" t="s">
        <v>123</v>
      </c>
    </row>
    <row r="5" spans="1:23" x14ac:dyDescent="0.25">
      <c r="A5" s="137" t="s">
        <v>0</v>
      </c>
      <c r="B5" s="138"/>
      <c r="C5" s="138"/>
      <c r="D5" s="138"/>
      <c r="E5" s="139"/>
      <c r="F5" s="2"/>
      <c r="G5" s="140" t="s">
        <v>31</v>
      </c>
      <c r="H5" s="141"/>
      <c r="I5" s="141"/>
      <c r="J5" s="141"/>
      <c r="K5" s="142"/>
      <c r="L5" s="2"/>
      <c r="M5" s="131" t="s">
        <v>60</v>
      </c>
      <c r="N5" s="132"/>
      <c r="O5" s="132"/>
      <c r="P5" s="132"/>
      <c r="Q5" s="133"/>
      <c r="R5" s="2"/>
      <c r="S5" s="123" t="s">
        <v>88</v>
      </c>
      <c r="T5" s="124"/>
      <c r="U5" s="124"/>
      <c r="V5" s="124"/>
      <c r="W5" s="125"/>
    </row>
    <row r="6" spans="1:23" x14ac:dyDescent="0.25">
      <c r="A6" s="10" t="s">
        <v>1</v>
      </c>
      <c r="B6" s="5">
        <f>'DATA SHEET'!C21</f>
        <v>900</v>
      </c>
      <c r="C6" s="71">
        <f>'DATA SHEET'!D21</f>
        <v>200</v>
      </c>
      <c r="D6" s="64">
        <f>'DATA SHEET'!E21</f>
        <v>533</v>
      </c>
      <c r="E6" s="40">
        <f>B6/D6</f>
        <v>1.6885553470919326</v>
      </c>
      <c r="F6" s="2"/>
      <c r="G6" s="10" t="s">
        <v>32</v>
      </c>
      <c r="H6" s="5">
        <f>'DATA SHEET'!C77</f>
        <v>1555.5</v>
      </c>
      <c r="I6" s="70">
        <f>'DATA SHEET'!D77</f>
        <v>226.5</v>
      </c>
      <c r="J6" s="33">
        <f>'DATA SHEET'!E77</f>
        <v>417</v>
      </c>
      <c r="K6" s="40">
        <f t="shared" ref="K6:K16" si="0">H6/J6</f>
        <v>3.7302158273381294</v>
      </c>
      <c r="L6" s="2"/>
      <c r="M6" s="10" t="s">
        <v>61</v>
      </c>
      <c r="N6" s="18">
        <f>'DATA SHEET'!C4</f>
        <v>216</v>
      </c>
      <c r="O6" s="72">
        <f>'DATA SHEET'!D4</f>
        <v>50</v>
      </c>
      <c r="P6" s="36">
        <f>'DATA SHEET'!E4</f>
        <v>233</v>
      </c>
      <c r="Q6" s="42">
        <f t="shared" ref="Q6:Q13" si="1">N6/P6</f>
        <v>0.92703862660944203</v>
      </c>
      <c r="R6" s="2"/>
      <c r="S6" s="62" t="s">
        <v>89</v>
      </c>
      <c r="T6" s="55">
        <f>'DATA SHEET'!C3</f>
        <v>600</v>
      </c>
      <c r="U6" s="73">
        <f>'DATA SHEET'!D3</f>
        <v>150</v>
      </c>
      <c r="V6" s="36">
        <f>'DATA SHEET'!E3</f>
        <v>279</v>
      </c>
      <c r="W6" s="40">
        <f>T6/V6</f>
        <v>2.150537634408602</v>
      </c>
    </row>
    <row r="7" spans="1:23" x14ac:dyDescent="0.25">
      <c r="A7" s="10" t="s">
        <v>2</v>
      </c>
      <c r="B7" s="5">
        <f>'DATA SHEET'!C119</f>
        <v>82</v>
      </c>
      <c r="C7" s="5">
        <f>'DATA SHEET'!D119</f>
        <v>10</v>
      </c>
      <c r="D7" s="64">
        <f>'DATA SHEET'!E119</f>
        <v>105</v>
      </c>
      <c r="E7" s="40">
        <f t="shared" ref="E7:E14" si="2">B7/D7</f>
        <v>0.78095238095238095</v>
      </c>
      <c r="F7" s="2"/>
      <c r="G7" s="74" t="s">
        <v>33</v>
      </c>
      <c r="H7" s="5">
        <f>'DATA SHEET'!C103</f>
        <v>2684</v>
      </c>
      <c r="I7" s="5">
        <f>'DATA SHEET'!D103</f>
        <v>638</v>
      </c>
      <c r="J7" s="33">
        <f>'DATA SHEET'!E103</f>
        <v>305</v>
      </c>
      <c r="K7" s="77">
        <f t="shared" si="0"/>
        <v>8.8000000000000007</v>
      </c>
      <c r="L7" s="2"/>
      <c r="M7" s="10" t="s">
        <v>62</v>
      </c>
      <c r="N7" s="18">
        <f>'DATA SHEET'!C82</f>
        <v>763</v>
      </c>
      <c r="O7" s="73">
        <f>'DATA SHEET'!D82</f>
        <v>265</v>
      </c>
      <c r="P7" s="36">
        <f>'DATA SHEET'!E82</f>
        <v>701</v>
      </c>
      <c r="Q7" s="42">
        <f t="shared" si="1"/>
        <v>1.0884450784593438</v>
      </c>
      <c r="R7" s="2"/>
      <c r="S7" s="62" t="s">
        <v>90</v>
      </c>
      <c r="T7" s="55">
        <f>'DATA SHEET'!C71</f>
        <v>200</v>
      </c>
      <c r="U7" s="72">
        <f>'DATA SHEET'!D71</f>
        <v>40</v>
      </c>
      <c r="V7" s="36">
        <f>'DATA SHEET'!E71</f>
        <v>147</v>
      </c>
      <c r="W7" s="40">
        <f t="shared" ref="W7:W15" si="3">T7/V7</f>
        <v>1.3605442176870748</v>
      </c>
    </row>
    <row r="8" spans="1:23" x14ac:dyDescent="0.25">
      <c r="A8" s="74" t="s">
        <v>3</v>
      </c>
      <c r="B8" s="5">
        <f>'DATA SHEET'!C122</f>
        <v>500</v>
      </c>
      <c r="C8" s="99">
        <f>'DATA SHEET'!D122</f>
        <v>0</v>
      </c>
      <c r="D8" s="64">
        <f>'DATA SHEET'!E122</f>
        <v>456</v>
      </c>
      <c r="E8" s="40">
        <f t="shared" si="2"/>
        <v>1.0964912280701755</v>
      </c>
      <c r="F8" s="2"/>
      <c r="G8" s="10" t="s">
        <v>34</v>
      </c>
      <c r="H8" s="5">
        <f>'DATA SHEET'!C78</f>
        <v>4119</v>
      </c>
      <c r="I8" s="5">
        <f>'DATA SHEET'!D78</f>
        <v>847</v>
      </c>
      <c r="J8" s="33">
        <f>'DATA SHEET'!E78</f>
        <v>1121</v>
      </c>
      <c r="K8" s="40">
        <f t="shared" si="0"/>
        <v>3.6743978590544155</v>
      </c>
      <c r="L8" s="2"/>
      <c r="M8" s="10" t="s">
        <v>63</v>
      </c>
      <c r="N8" s="18">
        <f>'DATA SHEET'!C62</f>
        <v>1000</v>
      </c>
      <c r="O8" s="18">
        <f>'DATA SHEET'!D62</f>
        <v>200</v>
      </c>
      <c r="P8" s="36">
        <f>'DATA SHEET'!E62</f>
        <v>484</v>
      </c>
      <c r="Q8" s="40">
        <f t="shared" si="1"/>
        <v>2.0661157024793386</v>
      </c>
      <c r="R8" s="2"/>
      <c r="S8" s="10" t="s">
        <v>91</v>
      </c>
      <c r="T8" s="18">
        <f>'DATA SHEET'!C92</f>
        <v>2000</v>
      </c>
      <c r="U8" s="18">
        <f>'DATA SHEET'!D92</f>
        <v>500</v>
      </c>
      <c r="V8" s="36">
        <f>'DATA SHEET'!E92</f>
        <v>971</v>
      </c>
      <c r="W8" s="40">
        <f t="shared" si="3"/>
        <v>2.0597322348094749</v>
      </c>
    </row>
    <row r="9" spans="1:23" x14ac:dyDescent="0.25">
      <c r="A9" s="62" t="s">
        <v>4</v>
      </c>
      <c r="B9" s="54">
        <f>'DATA SHEET'!C31</f>
        <v>2186</v>
      </c>
      <c r="C9" s="71">
        <f>'DATA SHEET'!D31</f>
        <v>500</v>
      </c>
      <c r="D9" s="65">
        <f>'DATA SHEET'!E31</f>
        <v>284</v>
      </c>
      <c r="E9" s="42">
        <f t="shared" si="2"/>
        <v>7.697183098591549</v>
      </c>
      <c r="F9" s="2"/>
      <c r="G9" s="10" t="s">
        <v>35</v>
      </c>
      <c r="H9" s="5">
        <f>'DATA SHEET'!C29</f>
        <v>2971</v>
      </c>
      <c r="I9" s="71">
        <f>'DATA SHEET'!D29</f>
        <v>400</v>
      </c>
      <c r="J9" s="33">
        <f>'DATA SHEET'!E29</f>
        <v>1456</v>
      </c>
      <c r="K9" s="40">
        <f t="shared" si="0"/>
        <v>2.0405219780219781</v>
      </c>
      <c r="L9" s="2"/>
      <c r="M9" s="10" t="s">
        <v>64</v>
      </c>
      <c r="N9" s="18">
        <f>'DATA SHEET'!C57</f>
        <v>2698</v>
      </c>
      <c r="O9" s="72">
        <f>'DATA SHEET'!D57</f>
        <v>449</v>
      </c>
      <c r="P9" s="36">
        <f>'DATA SHEET'!E57</f>
        <v>1146</v>
      </c>
      <c r="Q9" s="40">
        <f t="shared" si="1"/>
        <v>2.3542757417102966</v>
      </c>
      <c r="R9" s="2"/>
      <c r="S9" s="10" t="s">
        <v>92</v>
      </c>
      <c r="T9" s="18">
        <f>'DATA SHEET'!C44</f>
        <v>264</v>
      </c>
      <c r="U9" s="100">
        <f>'DATA SHEET'!D44</f>
        <v>0</v>
      </c>
      <c r="V9" s="36">
        <f>'DATA SHEET'!E44</f>
        <v>498</v>
      </c>
      <c r="W9" s="40">
        <f t="shared" si="3"/>
        <v>0.53012048192771088</v>
      </c>
    </row>
    <row r="10" spans="1:23" x14ac:dyDescent="0.25">
      <c r="A10" s="62" t="s">
        <v>5</v>
      </c>
      <c r="B10" s="54">
        <f>'DATA SHEET'!C9</f>
        <v>480</v>
      </c>
      <c r="C10" s="71">
        <f>'DATA SHEET'!D9</f>
        <v>100</v>
      </c>
      <c r="D10" s="65">
        <f>'DATA SHEET'!E9</f>
        <v>328</v>
      </c>
      <c r="E10" s="42">
        <f t="shared" si="2"/>
        <v>1.4634146341463414</v>
      </c>
      <c r="F10" s="2"/>
      <c r="G10" s="10" t="s">
        <v>36</v>
      </c>
      <c r="H10" s="5">
        <f>'DATA SHEET'!C96</f>
        <v>1020</v>
      </c>
      <c r="I10" s="70">
        <f>'DATA SHEET'!D96</f>
        <v>200</v>
      </c>
      <c r="J10" s="33">
        <f>'DATA SHEET'!E96</f>
        <v>742</v>
      </c>
      <c r="K10" s="40">
        <f t="shared" si="0"/>
        <v>1.3746630727762803</v>
      </c>
      <c r="L10" s="2"/>
      <c r="M10" s="10" t="s">
        <v>65</v>
      </c>
      <c r="N10" s="18">
        <f>'DATA SHEET'!C79</f>
        <v>500</v>
      </c>
      <c r="O10" s="72">
        <f>'DATA SHEET'!D79</f>
        <v>100</v>
      </c>
      <c r="P10" s="36">
        <f>'DATA SHEET'!E79</f>
        <v>513</v>
      </c>
      <c r="Q10" s="42">
        <f t="shared" si="1"/>
        <v>0.97465886939571145</v>
      </c>
      <c r="R10" s="2"/>
      <c r="S10" s="10" t="s">
        <v>93</v>
      </c>
      <c r="T10" s="18">
        <f>'DATA SHEET'!C56</f>
        <v>1633.92</v>
      </c>
      <c r="U10" s="72">
        <f>'DATA SHEET'!D56</f>
        <v>1074.8600000000001</v>
      </c>
      <c r="V10" s="36">
        <f>'DATA SHEET'!E56</f>
        <v>831</v>
      </c>
      <c r="W10" s="42">
        <f t="shared" si="3"/>
        <v>1.9662093862815886</v>
      </c>
    </row>
    <row r="11" spans="1:23" x14ac:dyDescent="0.25">
      <c r="A11" s="10" t="s">
        <v>6</v>
      </c>
      <c r="B11" s="5">
        <f>'DATA SHEET'!C69</f>
        <v>470</v>
      </c>
      <c r="C11" s="5">
        <f>'DATA SHEET'!D69</f>
        <v>50</v>
      </c>
      <c r="D11" s="64">
        <f>'DATA SHEET'!E69</f>
        <v>312</v>
      </c>
      <c r="E11" s="40">
        <f t="shared" si="2"/>
        <v>1.5064102564102564</v>
      </c>
      <c r="F11" s="2"/>
      <c r="G11" s="74" t="s">
        <v>37</v>
      </c>
      <c r="H11" s="70">
        <f>'DATA SHEET'!C72</f>
        <v>1220</v>
      </c>
      <c r="I11" s="5">
        <f>'DATA SHEET'!D72</f>
        <v>250</v>
      </c>
      <c r="J11" s="33">
        <f>'DATA SHEET'!E72</f>
        <v>756</v>
      </c>
      <c r="K11" s="77">
        <f t="shared" si="0"/>
        <v>1.6137566137566137</v>
      </c>
      <c r="L11" s="2"/>
      <c r="M11" s="10" t="s">
        <v>66</v>
      </c>
      <c r="N11" s="18">
        <f>'DATA SHEET'!C30</f>
        <v>293</v>
      </c>
      <c r="O11" s="18">
        <f>'DATA SHEET'!D30</f>
        <v>55</v>
      </c>
      <c r="P11" s="36">
        <f>'DATA SHEET'!E30</f>
        <v>827</v>
      </c>
      <c r="Q11" s="40">
        <f t="shared" si="1"/>
        <v>0.35429262394195887</v>
      </c>
      <c r="R11" s="2"/>
      <c r="S11" s="10" t="s">
        <v>94</v>
      </c>
      <c r="T11" s="18">
        <f>'DATA SHEET'!C124</f>
        <v>2422</v>
      </c>
      <c r="U11" s="72">
        <f>'DATA SHEET'!D124</f>
        <v>275</v>
      </c>
      <c r="V11" s="36">
        <f>'DATA SHEET'!E124</f>
        <v>1177</v>
      </c>
      <c r="W11" s="42">
        <f t="shared" si="3"/>
        <v>2.0577740016992352</v>
      </c>
    </row>
    <row r="12" spans="1:23" x14ac:dyDescent="0.25">
      <c r="A12" s="10" t="s">
        <v>12</v>
      </c>
      <c r="B12" s="5">
        <f>'DATA SHEET'!C97</f>
        <v>1008</v>
      </c>
      <c r="C12" s="5">
        <f>'DATA SHEET'!D97</f>
        <v>224</v>
      </c>
      <c r="D12" s="64">
        <f>'DATA SHEET'!E97</f>
        <v>1427</v>
      </c>
      <c r="E12" s="40">
        <f>B12/D12</f>
        <v>0.70637701471618786</v>
      </c>
      <c r="F12" s="2"/>
      <c r="G12" s="10" t="s">
        <v>7</v>
      </c>
      <c r="H12" s="54">
        <f>'DATA SHEET'!C104</f>
        <v>281</v>
      </c>
      <c r="I12" s="70">
        <f>'DATA SHEET'!D104</f>
        <v>100</v>
      </c>
      <c r="J12" s="36">
        <f>'DATA SHEET'!E104</f>
        <v>302</v>
      </c>
      <c r="K12" s="40">
        <f>H12/J12</f>
        <v>0.93046357615894038</v>
      </c>
      <c r="L12" s="2"/>
      <c r="M12" s="10" t="s">
        <v>67</v>
      </c>
      <c r="N12" s="18">
        <f>'DATA SHEET'!C93</f>
        <v>60</v>
      </c>
      <c r="O12" s="100">
        <f>'DATA SHEET'!D93</f>
        <v>0</v>
      </c>
      <c r="P12" s="36">
        <f>'DATA SHEET'!E93</f>
        <v>443</v>
      </c>
      <c r="Q12" s="40">
        <f t="shared" si="1"/>
        <v>0.13544018058690746</v>
      </c>
      <c r="R12" s="2"/>
      <c r="S12" s="62" t="s">
        <v>95</v>
      </c>
      <c r="T12" s="55">
        <f>'DATA SHEET'!C5</f>
        <v>1100</v>
      </c>
      <c r="U12" s="72">
        <f>'DATA SHEET'!D5</f>
        <v>200</v>
      </c>
      <c r="V12" s="36">
        <f>'DATA SHEET'!E5</f>
        <v>616</v>
      </c>
      <c r="W12" s="42">
        <f t="shared" si="3"/>
        <v>1.7857142857142858</v>
      </c>
    </row>
    <row r="13" spans="1:23" x14ac:dyDescent="0.25">
      <c r="A13" s="10" t="s">
        <v>11</v>
      </c>
      <c r="B13" s="5">
        <f>'DATA SHEET'!C100</f>
        <v>432</v>
      </c>
      <c r="C13" s="5">
        <f>'DATA SHEET'!D100</f>
        <v>58</v>
      </c>
      <c r="D13" s="64">
        <f>'DATA SHEET'!E100</f>
        <v>234</v>
      </c>
      <c r="E13" s="40">
        <f>B13/D13</f>
        <v>1.8461538461538463</v>
      </c>
      <c r="F13" s="2"/>
      <c r="G13" s="10" t="s">
        <v>8</v>
      </c>
      <c r="H13" s="18">
        <f>'DATA SHEET'!C90</f>
        <v>1917.25</v>
      </c>
      <c r="I13" s="72">
        <f>'DATA SHEET'!D90</f>
        <v>729</v>
      </c>
      <c r="J13" s="36">
        <f>'DATA SHEET'!E90</f>
        <v>558</v>
      </c>
      <c r="K13" s="40">
        <f>H13/J13</f>
        <v>3.4359318996415769</v>
      </c>
      <c r="L13" s="2"/>
      <c r="M13" s="78" t="s">
        <v>124</v>
      </c>
      <c r="N13" s="79">
        <f>SUM(N6:N12)</f>
        <v>5530</v>
      </c>
      <c r="O13" s="79">
        <f>SUM(O6:O12)</f>
        <v>1119</v>
      </c>
      <c r="P13" s="80">
        <f>SUM(P6:P12)</f>
        <v>4347</v>
      </c>
      <c r="Q13" s="83">
        <f t="shared" si="1"/>
        <v>1.2721417069243157</v>
      </c>
      <c r="R13" s="2"/>
      <c r="S13" s="62" t="s">
        <v>96</v>
      </c>
      <c r="T13" s="55">
        <f>'DATA SHEET'!C87</f>
        <v>300</v>
      </c>
      <c r="U13" s="72">
        <f>'DATA SHEET'!D87</f>
        <v>100</v>
      </c>
      <c r="V13" s="36">
        <f>'DATA SHEET'!E87</f>
        <v>274</v>
      </c>
      <c r="W13" s="42">
        <f t="shared" si="3"/>
        <v>1.0948905109489051</v>
      </c>
    </row>
    <row r="14" spans="1:23" x14ac:dyDescent="0.25">
      <c r="A14" s="78" t="s">
        <v>124</v>
      </c>
      <c r="B14" s="79">
        <f>SUM(B6:B13)</f>
        <v>6058</v>
      </c>
      <c r="C14" s="79">
        <f>SUM(C6:C13)</f>
        <v>1142</v>
      </c>
      <c r="D14" s="80">
        <f>SUM(D6:D13)</f>
        <v>3679</v>
      </c>
      <c r="E14" s="81">
        <f t="shared" si="2"/>
        <v>1.646643109540636</v>
      </c>
      <c r="F14" s="2"/>
      <c r="G14" s="62" t="s">
        <v>9</v>
      </c>
      <c r="H14" s="54">
        <f>'DATA SHEET'!C109</f>
        <v>50</v>
      </c>
      <c r="I14" s="99">
        <f>'DATA SHEET'!D109</f>
        <v>0</v>
      </c>
      <c r="J14" s="36">
        <f>'DATA SHEET'!E109</f>
        <v>852</v>
      </c>
      <c r="K14" s="42">
        <f>H14/J14</f>
        <v>5.8685446009389672E-2</v>
      </c>
      <c r="L14" s="2"/>
      <c r="M14" s="76"/>
      <c r="N14" s="16"/>
      <c r="O14" s="16"/>
      <c r="P14" s="34"/>
      <c r="Q14" s="75"/>
      <c r="R14" s="2"/>
      <c r="S14" s="10" t="s">
        <v>97</v>
      </c>
      <c r="T14" s="18">
        <f>'DATA SHEET'!C33</f>
        <v>523</v>
      </c>
      <c r="U14" s="72">
        <f>'DATA SHEET'!D33</f>
        <v>118</v>
      </c>
      <c r="V14" s="36">
        <f>'DATA SHEET'!E33</f>
        <v>994</v>
      </c>
      <c r="W14" s="42">
        <f t="shared" si="3"/>
        <v>0.52615694164989935</v>
      </c>
    </row>
    <row r="15" spans="1:23" x14ac:dyDescent="0.25">
      <c r="A15" s="11"/>
      <c r="B15" s="16"/>
      <c r="C15" s="16"/>
      <c r="D15" s="34"/>
      <c r="E15" s="41"/>
      <c r="F15" s="2"/>
      <c r="G15" s="10" t="s">
        <v>10</v>
      </c>
      <c r="H15" s="5">
        <f>'DATA SHEET'!C102</f>
        <v>1100</v>
      </c>
      <c r="I15" s="5">
        <f>'DATA SHEET'!D102</f>
        <v>200</v>
      </c>
      <c r="J15" s="36">
        <f>'DATA SHEET'!E102</f>
        <v>567</v>
      </c>
      <c r="K15" s="40">
        <f>H15/J15</f>
        <v>1.9400352733686066</v>
      </c>
      <c r="L15" s="2"/>
      <c r="M15" s="76"/>
      <c r="N15" s="16"/>
      <c r="O15" s="16"/>
      <c r="P15" s="34"/>
      <c r="Q15" s="75"/>
      <c r="R15" s="2"/>
      <c r="S15" s="78" t="s">
        <v>124</v>
      </c>
      <c r="T15" s="79">
        <f>SUM(T6:T14)</f>
        <v>9042.92</v>
      </c>
      <c r="U15" s="79">
        <f>SUM(U6:U14)</f>
        <v>2457.86</v>
      </c>
      <c r="V15" s="80">
        <f>SUM(V6:V14)</f>
        <v>5787</v>
      </c>
      <c r="W15" s="81">
        <f t="shared" si="3"/>
        <v>1.5626265768100915</v>
      </c>
    </row>
    <row r="16" spans="1:23" x14ac:dyDescent="0.25">
      <c r="A16" s="11"/>
      <c r="B16" s="16"/>
      <c r="C16" s="16"/>
      <c r="D16" s="34"/>
      <c r="E16" s="41"/>
      <c r="F16" s="2"/>
      <c r="G16" s="78" t="s">
        <v>124</v>
      </c>
      <c r="H16" s="82">
        <f>SUM(H6:H15)</f>
        <v>16917.75</v>
      </c>
      <c r="I16" s="79">
        <f>SUM(I6:I15)</f>
        <v>3590.5</v>
      </c>
      <c r="J16" s="80">
        <f>SUM(J6:J15)</f>
        <v>7076</v>
      </c>
      <c r="K16" s="83">
        <f t="shared" si="0"/>
        <v>2.3908634821933297</v>
      </c>
      <c r="L16" s="2"/>
      <c r="M16" s="76"/>
      <c r="N16" s="16"/>
      <c r="O16" s="16"/>
      <c r="P16" s="34"/>
      <c r="Q16" s="75"/>
      <c r="R16" s="2"/>
      <c r="S16" s="11"/>
      <c r="T16" s="16"/>
      <c r="U16" s="16"/>
      <c r="V16" s="34"/>
      <c r="W16" s="41"/>
    </row>
    <row r="17" spans="1:23" x14ac:dyDescent="0.25">
      <c r="A17" s="11"/>
      <c r="B17" s="16"/>
      <c r="C17" s="16"/>
      <c r="D17" s="34"/>
      <c r="E17" s="41"/>
      <c r="F17" s="2"/>
      <c r="G17" s="11"/>
      <c r="H17" s="5"/>
      <c r="I17" s="5"/>
      <c r="J17" s="33"/>
      <c r="K17" s="40"/>
      <c r="L17" s="2"/>
      <c r="M17" s="76"/>
      <c r="N17" s="16"/>
      <c r="O17" s="16"/>
      <c r="P17" s="34"/>
      <c r="Q17" s="75"/>
      <c r="R17" s="2"/>
      <c r="S17" s="11"/>
      <c r="T17" s="16"/>
      <c r="U17" s="16"/>
      <c r="V17" s="34"/>
      <c r="W17" s="41"/>
    </row>
    <row r="18" spans="1:23" x14ac:dyDescent="0.25">
      <c r="A18" s="11"/>
      <c r="B18" s="17"/>
      <c r="C18" s="17"/>
      <c r="D18" s="34"/>
      <c r="E18" s="41"/>
      <c r="F18" s="2"/>
      <c r="G18" s="11"/>
      <c r="H18" s="5"/>
      <c r="I18" s="5"/>
      <c r="J18" s="33"/>
      <c r="K18" s="40"/>
      <c r="L18" s="2"/>
      <c r="M18" s="76"/>
      <c r="N18" s="16"/>
      <c r="O18" s="16"/>
      <c r="P18" s="34"/>
      <c r="Q18" s="75"/>
      <c r="R18" s="2"/>
      <c r="S18" s="11"/>
      <c r="T18" s="16"/>
      <c r="U18" s="16"/>
      <c r="V18" s="34"/>
      <c r="W18" s="41"/>
    </row>
    <row r="19" spans="1:23" x14ac:dyDescent="0.25">
      <c r="A19" s="11"/>
      <c r="B19" s="17"/>
      <c r="C19" s="17"/>
      <c r="D19" s="34"/>
      <c r="E19" s="41"/>
      <c r="F19" s="2"/>
      <c r="G19" s="11"/>
      <c r="H19" s="5"/>
      <c r="I19" s="5"/>
      <c r="J19" s="33"/>
      <c r="K19" s="40"/>
      <c r="L19" s="2"/>
      <c r="M19" s="74"/>
      <c r="N19" s="5"/>
      <c r="O19" s="5"/>
      <c r="P19" s="33"/>
      <c r="Q19" s="40"/>
      <c r="R19" s="2"/>
      <c r="S19" s="20"/>
      <c r="T19" s="5"/>
      <c r="U19" s="5"/>
      <c r="V19" s="33"/>
      <c r="W19" s="40"/>
    </row>
    <row r="20" spans="1:23" x14ac:dyDescent="0.25">
      <c r="A20" s="11"/>
      <c r="B20" s="17"/>
      <c r="C20" s="17"/>
      <c r="D20" s="34"/>
      <c r="E20" s="41"/>
      <c r="F20" s="2"/>
      <c r="G20" s="11"/>
      <c r="H20" s="19"/>
      <c r="I20" s="19"/>
      <c r="J20" s="48"/>
      <c r="K20" s="40"/>
      <c r="L20" s="2"/>
      <c r="M20" s="11"/>
      <c r="N20" s="5"/>
      <c r="O20" s="5"/>
      <c r="P20" s="33"/>
      <c r="Q20" s="42"/>
      <c r="R20" s="2"/>
      <c r="S20" s="20"/>
      <c r="T20" s="19"/>
      <c r="U20" s="19"/>
      <c r="V20" s="48"/>
      <c r="W20" s="40"/>
    </row>
    <row r="21" spans="1:23" x14ac:dyDescent="0.25">
      <c r="A21" s="137" t="s">
        <v>13</v>
      </c>
      <c r="B21" s="138"/>
      <c r="C21" s="138"/>
      <c r="D21" s="138"/>
      <c r="E21" s="139"/>
      <c r="F21" s="2"/>
      <c r="G21" s="140" t="s">
        <v>38</v>
      </c>
      <c r="H21" s="141"/>
      <c r="I21" s="141"/>
      <c r="J21" s="141"/>
      <c r="K21" s="142"/>
      <c r="L21" s="2"/>
      <c r="M21" s="131" t="s">
        <v>68</v>
      </c>
      <c r="N21" s="132"/>
      <c r="O21" s="132"/>
      <c r="P21" s="132"/>
      <c r="Q21" s="133"/>
      <c r="R21" s="2"/>
      <c r="S21" s="123" t="s">
        <v>102</v>
      </c>
      <c r="T21" s="124"/>
      <c r="U21" s="124"/>
      <c r="V21" s="124"/>
      <c r="W21" s="125"/>
    </row>
    <row r="22" spans="1:23" x14ac:dyDescent="0.25">
      <c r="A22" s="10" t="s">
        <v>14</v>
      </c>
      <c r="B22" s="18">
        <f>'DATA SHEET'!C75</f>
        <v>790</v>
      </c>
      <c r="C22" s="72">
        <f>'DATA SHEET'!D75</f>
        <v>53</v>
      </c>
      <c r="D22" s="64">
        <f>'DATA SHEET'!E75</f>
        <v>386</v>
      </c>
      <c r="E22" s="42">
        <f t="shared" ref="E22:E29" si="4">B22/D22</f>
        <v>2.0466321243523318</v>
      </c>
      <c r="F22" s="2"/>
      <c r="G22" s="10" t="s">
        <v>39</v>
      </c>
      <c r="H22" s="18">
        <f>'DATA SHEET'!C64</f>
        <v>1404</v>
      </c>
      <c r="I22" s="72">
        <f>'DATA SHEET'!D64</f>
        <v>404</v>
      </c>
      <c r="J22" s="36">
        <f>'DATA SHEET'!E64</f>
        <v>596</v>
      </c>
      <c r="K22" s="40">
        <f t="shared" ref="K22:K29" si="5">H22/J22</f>
        <v>2.3557046979865772</v>
      </c>
      <c r="L22" s="2"/>
      <c r="M22" s="10" t="s">
        <v>69</v>
      </c>
      <c r="N22" s="18">
        <f>'DATA SHEET'!C81</f>
        <v>80</v>
      </c>
      <c r="O22" s="18">
        <f>'DATA SHEET'!D81</f>
        <v>25</v>
      </c>
      <c r="P22" s="36">
        <f>'DATA SHEET'!E81</f>
        <v>425</v>
      </c>
      <c r="Q22" s="42">
        <f t="shared" ref="Q22:Q29" si="6">N22/P22</f>
        <v>0.18823529411764706</v>
      </c>
      <c r="R22" s="2"/>
      <c r="S22" s="10" t="s">
        <v>103</v>
      </c>
      <c r="T22" s="18">
        <f>'DATA SHEET'!C25</f>
        <v>848</v>
      </c>
      <c r="U22" s="18">
        <f>'DATA SHEET'!D25</f>
        <v>150</v>
      </c>
      <c r="V22" s="36">
        <f>'DATA SHEET'!E25</f>
        <v>419</v>
      </c>
      <c r="W22" s="40">
        <f t="shared" ref="W22:W31" si="7">T22/V22</f>
        <v>2.0238663484486872</v>
      </c>
    </row>
    <row r="23" spans="1:23" x14ac:dyDescent="0.25">
      <c r="A23" s="10" t="s">
        <v>15</v>
      </c>
      <c r="B23" s="18">
        <f>'DATA SHEET'!C61</f>
        <v>200</v>
      </c>
      <c r="C23" s="100">
        <f>'DATA SHEET'!D61</f>
        <v>0</v>
      </c>
      <c r="D23" s="64">
        <f>'DATA SHEET'!E61</f>
        <v>367</v>
      </c>
      <c r="E23" s="42">
        <f t="shared" si="4"/>
        <v>0.54495912806539515</v>
      </c>
      <c r="F23" s="2"/>
      <c r="G23" s="74" t="s">
        <v>40</v>
      </c>
      <c r="H23" s="18">
        <f>'DATA SHEET'!C121</f>
        <v>4090</v>
      </c>
      <c r="I23" s="72">
        <f>'DATA SHEET'!D121</f>
        <v>571</v>
      </c>
      <c r="J23" s="36">
        <f>'DATA SHEET'!E121</f>
        <v>885</v>
      </c>
      <c r="K23" s="77">
        <f t="shared" si="5"/>
        <v>4.6214689265536721</v>
      </c>
      <c r="L23" s="2"/>
      <c r="M23" s="10" t="s">
        <v>70</v>
      </c>
      <c r="N23" s="18">
        <f>'DATA SHEET'!C10</f>
        <v>385.75</v>
      </c>
      <c r="O23" s="73">
        <f>'DATA SHEET'!D10</f>
        <v>50</v>
      </c>
      <c r="P23" s="36">
        <f>'DATA SHEET'!E10</f>
        <v>426</v>
      </c>
      <c r="Q23" s="42">
        <f t="shared" si="6"/>
        <v>0.90551643192488263</v>
      </c>
      <c r="R23" s="2"/>
      <c r="S23" s="10" t="s">
        <v>104</v>
      </c>
      <c r="T23" s="18">
        <f>'DATA SHEET'!C111</f>
        <v>123</v>
      </c>
      <c r="U23" s="18">
        <f>'DATA SHEET'!D111</f>
        <v>20</v>
      </c>
      <c r="V23" s="36">
        <f>'DATA SHEET'!E111</f>
        <v>129</v>
      </c>
      <c r="W23" s="42">
        <f>T23/V23</f>
        <v>0.95348837209302328</v>
      </c>
    </row>
    <row r="24" spans="1:23" x14ac:dyDescent="0.25">
      <c r="A24" s="10" t="s">
        <v>16</v>
      </c>
      <c r="B24" s="18">
        <f>'DATA SHEET'!C15</f>
        <v>3252.79</v>
      </c>
      <c r="C24" s="55">
        <f>'DATA SHEET'!D15</f>
        <v>648</v>
      </c>
      <c r="D24" s="64">
        <f>'DATA SHEET'!E15</f>
        <v>667</v>
      </c>
      <c r="E24" s="40">
        <f t="shared" si="4"/>
        <v>4.876746626686657</v>
      </c>
      <c r="F24" s="2"/>
      <c r="G24" s="10" t="s">
        <v>41</v>
      </c>
      <c r="H24" s="18">
        <f>'DATA SHEET'!C59</f>
        <v>1479</v>
      </c>
      <c r="I24" s="72">
        <f>'DATA SHEET'!D59</f>
        <v>567</v>
      </c>
      <c r="J24" s="36">
        <f>'DATA SHEET'!E59</f>
        <v>710</v>
      </c>
      <c r="K24" s="40">
        <f t="shared" si="5"/>
        <v>2.0830985915492959</v>
      </c>
      <c r="L24" s="2"/>
      <c r="M24" s="62" t="s">
        <v>71</v>
      </c>
      <c r="N24" s="55">
        <f>'DATA SHEET'!C36</f>
        <v>389</v>
      </c>
      <c r="O24" s="73">
        <f>'DATA SHEET'!D36</f>
        <v>70</v>
      </c>
      <c r="P24" s="36">
        <f>'DATA SHEET'!E36</f>
        <v>352</v>
      </c>
      <c r="Q24" s="40">
        <f t="shared" si="6"/>
        <v>1.1051136363636365</v>
      </c>
      <c r="R24" s="2"/>
      <c r="S24" s="10" t="s">
        <v>98</v>
      </c>
      <c r="T24" s="18">
        <f>'DATA SHEET'!C95</f>
        <v>250</v>
      </c>
      <c r="U24" s="18">
        <f>'DATA SHEET'!D95</f>
        <v>50</v>
      </c>
      <c r="V24" s="36">
        <f>'DATA SHEET'!E95</f>
        <v>222</v>
      </c>
      <c r="W24" s="40">
        <f>T24/V24</f>
        <v>1.1261261261261262</v>
      </c>
    </row>
    <row r="25" spans="1:23" x14ac:dyDescent="0.25">
      <c r="A25" s="10" t="s">
        <v>17</v>
      </c>
      <c r="B25" s="18">
        <f>'DATA SHEET'!C73</f>
        <v>3194</v>
      </c>
      <c r="C25" s="55">
        <f>'DATA SHEET'!D73</f>
        <v>687</v>
      </c>
      <c r="D25" s="64">
        <f>'DATA SHEET'!E73</f>
        <v>1337</v>
      </c>
      <c r="E25" s="40">
        <f t="shared" si="4"/>
        <v>2.3889304412864623</v>
      </c>
      <c r="F25" s="2"/>
      <c r="G25" s="10" t="s">
        <v>42</v>
      </c>
      <c r="H25" s="18">
        <f>'DATA SHEET'!C11</f>
        <v>1300</v>
      </c>
      <c r="I25" s="72">
        <f>'DATA SHEET'!D11</f>
        <v>300</v>
      </c>
      <c r="J25" s="36">
        <f>'DATA SHEET'!E11</f>
        <v>984</v>
      </c>
      <c r="K25" s="40">
        <f t="shared" si="5"/>
        <v>1.3211382113821137</v>
      </c>
      <c r="L25" s="2"/>
      <c r="M25" s="10" t="s">
        <v>72</v>
      </c>
      <c r="N25" s="18">
        <f>'DATA SHEET'!C18</f>
        <v>207.63</v>
      </c>
      <c r="O25" s="73">
        <f>'DATA SHEET'!D18</f>
        <v>42.31</v>
      </c>
      <c r="P25" s="36">
        <f>'DATA SHEET'!E18</f>
        <v>510</v>
      </c>
      <c r="Q25" s="40">
        <f t="shared" si="6"/>
        <v>0.40711764705882353</v>
      </c>
      <c r="R25" s="2"/>
      <c r="S25" s="10" t="s">
        <v>105</v>
      </c>
      <c r="T25" s="18">
        <f>'DATA SHEET'!C120</f>
        <v>237</v>
      </c>
      <c r="U25" s="18">
        <f>'DATA SHEET'!D120</f>
        <v>56</v>
      </c>
      <c r="V25" s="36">
        <f>'DATA SHEET'!E120</f>
        <v>206</v>
      </c>
      <c r="W25" s="40">
        <f t="shared" si="7"/>
        <v>1.1504854368932038</v>
      </c>
    </row>
    <row r="26" spans="1:23" x14ac:dyDescent="0.25">
      <c r="A26" s="10" t="s">
        <v>18</v>
      </c>
      <c r="B26" s="18">
        <f>'DATA SHEET'!C49</f>
        <v>833</v>
      </c>
      <c r="C26" s="55">
        <f>'DATA SHEET'!D49</f>
        <v>247</v>
      </c>
      <c r="D26" s="64">
        <f>'DATA SHEET'!E49</f>
        <v>480</v>
      </c>
      <c r="E26" s="42">
        <f t="shared" si="4"/>
        <v>1.7354166666666666</v>
      </c>
      <c r="F26" s="2"/>
      <c r="G26" s="10" t="s">
        <v>43</v>
      </c>
      <c r="H26" s="18">
        <f>'DATA SHEET'!C35</f>
        <v>3621</v>
      </c>
      <c r="I26" s="18">
        <f>'DATA SHEET'!D35</f>
        <v>600</v>
      </c>
      <c r="J26" s="36">
        <f>'DATA SHEET'!E35</f>
        <v>1020</v>
      </c>
      <c r="K26" s="40">
        <f t="shared" si="5"/>
        <v>3.55</v>
      </c>
      <c r="L26" s="2"/>
      <c r="M26" s="62" t="s">
        <v>73</v>
      </c>
      <c r="N26" s="55">
        <f>'DATA SHEET'!C60</f>
        <v>185</v>
      </c>
      <c r="O26" s="73">
        <f>'DATA SHEET'!D60</f>
        <v>5</v>
      </c>
      <c r="P26" s="36">
        <f>'DATA SHEET'!E60</f>
        <v>263</v>
      </c>
      <c r="Q26" s="42">
        <f t="shared" si="6"/>
        <v>0.70342205323193918</v>
      </c>
      <c r="R26" s="2"/>
      <c r="S26" s="10" t="s">
        <v>101</v>
      </c>
      <c r="T26" s="18">
        <f>'DATA SHEET'!C105</f>
        <v>281</v>
      </c>
      <c r="U26" s="72">
        <f>'DATA SHEET'!D105</f>
        <v>58</v>
      </c>
      <c r="V26" s="36">
        <f>'DATA SHEET'!E105</f>
        <v>379</v>
      </c>
      <c r="W26" s="42">
        <f>T26/V26</f>
        <v>0.74142480211081796</v>
      </c>
    </row>
    <row r="27" spans="1:23" x14ac:dyDescent="0.25">
      <c r="A27" s="10" t="s">
        <v>19</v>
      </c>
      <c r="B27" s="18">
        <f>'DATA SHEET'!C34</f>
        <v>1400</v>
      </c>
      <c r="C27" s="18">
        <f>'DATA SHEET'!D34</f>
        <v>200</v>
      </c>
      <c r="D27" s="64">
        <f>'DATA SHEET'!E34</f>
        <v>1230</v>
      </c>
      <c r="E27" s="42">
        <f t="shared" si="4"/>
        <v>1.1382113821138211</v>
      </c>
      <c r="F27" s="2"/>
      <c r="G27" s="10" t="s">
        <v>44</v>
      </c>
      <c r="H27" s="18">
        <f>'DATA SHEET'!C43</f>
        <v>1933</v>
      </c>
      <c r="I27" s="18">
        <f>'DATA SHEET'!D43</f>
        <v>100</v>
      </c>
      <c r="J27" s="36">
        <f>'DATA SHEET'!E43</f>
        <v>768</v>
      </c>
      <c r="K27" s="40">
        <f t="shared" si="5"/>
        <v>2.5169270833333335</v>
      </c>
      <c r="L27" s="2"/>
      <c r="M27" s="62" t="s">
        <v>74</v>
      </c>
      <c r="N27" s="55">
        <f>'DATA SHEET'!C80</f>
        <v>125</v>
      </c>
      <c r="O27" s="55">
        <f>'DATA SHEET'!D80</f>
        <v>25</v>
      </c>
      <c r="P27" s="36">
        <f>'DATA SHEET'!E80</f>
        <v>553</v>
      </c>
      <c r="Q27" s="42">
        <f t="shared" si="6"/>
        <v>0.22603978300180833</v>
      </c>
      <c r="R27" s="2"/>
      <c r="S27" s="10" t="s">
        <v>106</v>
      </c>
      <c r="T27" s="18">
        <f>'DATA SHEET'!C41</f>
        <v>476</v>
      </c>
      <c r="U27" s="73">
        <f>'DATA SHEET'!D41</f>
        <v>60</v>
      </c>
      <c r="V27" s="36">
        <f>'DATA SHEET'!E41</f>
        <v>296</v>
      </c>
      <c r="W27" s="40">
        <f t="shared" si="7"/>
        <v>1.6081081081081081</v>
      </c>
    </row>
    <row r="28" spans="1:23" x14ac:dyDescent="0.25">
      <c r="A28" s="10" t="s">
        <v>20</v>
      </c>
      <c r="B28" s="18">
        <f>'DATA SHEET'!C108</f>
        <v>448</v>
      </c>
      <c r="C28" s="18">
        <f>'DATA SHEET'!D108</f>
        <v>167</v>
      </c>
      <c r="D28" s="64">
        <f>'DATA SHEET'!E108</f>
        <v>272</v>
      </c>
      <c r="E28" s="40">
        <f t="shared" si="4"/>
        <v>1.6470588235294117</v>
      </c>
      <c r="F28" s="2"/>
      <c r="G28" s="10" t="s">
        <v>45</v>
      </c>
      <c r="H28" s="18">
        <f>'DATA SHEET'!C118</f>
        <v>714</v>
      </c>
      <c r="I28" s="72">
        <f>'DATA SHEET'!D118</f>
        <v>200</v>
      </c>
      <c r="J28" s="36">
        <f>'DATA SHEET'!E118</f>
        <v>508</v>
      </c>
      <c r="K28" s="40">
        <f t="shared" si="5"/>
        <v>1.405511811023622</v>
      </c>
      <c r="L28" s="2"/>
      <c r="M28" s="10" t="s">
        <v>75</v>
      </c>
      <c r="N28" s="18">
        <f>'DATA SHEET'!C16</f>
        <v>480</v>
      </c>
      <c r="O28" s="18">
        <f>'DATA SHEET'!D16</f>
        <v>50</v>
      </c>
      <c r="P28" s="36">
        <f>'DATA SHEET'!E16</f>
        <v>784</v>
      </c>
      <c r="Q28" s="40">
        <f t="shared" si="6"/>
        <v>0.61224489795918369</v>
      </c>
      <c r="R28" s="2"/>
      <c r="S28" s="10" t="s">
        <v>107</v>
      </c>
      <c r="T28" s="18">
        <f>'DATA SHEET'!C7</f>
        <v>580</v>
      </c>
      <c r="U28" s="72">
        <f>'DATA SHEET'!D7</f>
        <v>197</v>
      </c>
      <c r="V28" s="36">
        <f>'DATA SHEET'!E7</f>
        <v>328</v>
      </c>
      <c r="W28" s="40">
        <f t="shared" si="7"/>
        <v>1.7682926829268293</v>
      </c>
    </row>
    <row r="29" spans="1:23" x14ac:dyDescent="0.25">
      <c r="A29" s="78" t="s">
        <v>124</v>
      </c>
      <c r="B29" s="79">
        <f>SUM(B22:B28)</f>
        <v>10117.790000000001</v>
      </c>
      <c r="C29" s="79">
        <f>SUM(C22:C28)</f>
        <v>2002</v>
      </c>
      <c r="D29" s="80">
        <f>SUM(D22:D28)</f>
        <v>4739</v>
      </c>
      <c r="E29" s="83">
        <f t="shared" si="4"/>
        <v>2.1350052753745516</v>
      </c>
      <c r="F29" s="2"/>
      <c r="G29" s="78" t="s">
        <v>124</v>
      </c>
      <c r="H29" s="79">
        <f>SUM(H22:H28)</f>
        <v>14541</v>
      </c>
      <c r="I29" s="79">
        <f>SUM(I22:I28)</f>
        <v>2742</v>
      </c>
      <c r="J29" s="80">
        <f>SUM(J22:J28)</f>
        <v>5471</v>
      </c>
      <c r="K29" s="83">
        <f t="shared" si="5"/>
        <v>2.6578322061780297</v>
      </c>
      <c r="L29" s="2"/>
      <c r="M29" s="78" t="s">
        <v>124</v>
      </c>
      <c r="N29" s="79">
        <f>SUM(N22:N28)</f>
        <v>1852.38</v>
      </c>
      <c r="O29" s="79">
        <f>SUM(O22:O28)</f>
        <v>267.31</v>
      </c>
      <c r="P29" s="80">
        <f>SUM(P22:P28)</f>
        <v>3313</v>
      </c>
      <c r="Q29" s="83">
        <f t="shared" si="6"/>
        <v>0.55912466042861453</v>
      </c>
      <c r="R29" s="2"/>
      <c r="S29" s="10" t="s">
        <v>108</v>
      </c>
      <c r="T29" s="18">
        <f>'DATA SHEET'!C117</f>
        <v>641.45000000000005</v>
      </c>
      <c r="U29" s="72">
        <f>'DATA SHEET'!D117</f>
        <v>290.25000000000006</v>
      </c>
      <c r="V29" s="36">
        <f>'DATA SHEET'!E116</f>
        <v>838</v>
      </c>
      <c r="W29" s="40">
        <f t="shared" si="7"/>
        <v>0.76545346062052511</v>
      </c>
    </row>
    <row r="30" spans="1:23" x14ac:dyDescent="0.25">
      <c r="A30" s="11"/>
      <c r="B30" s="16"/>
      <c r="C30" s="16"/>
      <c r="D30" s="34"/>
      <c r="E30" s="53"/>
      <c r="F30" s="2"/>
      <c r="G30" s="76"/>
      <c r="H30" s="16"/>
      <c r="I30" s="16"/>
      <c r="J30" s="34"/>
      <c r="K30" s="75"/>
      <c r="L30" s="2"/>
      <c r="M30" s="10"/>
      <c r="N30" s="5"/>
      <c r="O30" s="5"/>
      <c r="P30" s="33"/>
      <c r="Q30" s="40"/>
      <c r="R30" s="2"/>
      <c r="S30" s="10" t="s">
        <v>109</v>
      </c>
      <c r="T30" s="18">
        <f>'DATA SHEET'!C23</f>
        <v>128</v>
      </c>
      <c r="U30" s="18">
        <f>'DATA SHEET'!D23</f>
        <v>22</v>
      </c>
      <c r="V30" s="36">
        <f>'DATA SHEET'!E23</f>
        <v>186</v>
      </c>
      <c r="W30" s="42">
        <f t="shared" si="7"/>
        <v>0.68817204301075274</v>
      </c>
    </row>
    <row r="31" spans="1:23" x14ac:dyDescent="0.25">
      <c r="A31" s="11"/>
      <c r="B31" s="16"/>
      <c r="C31" s="16"/>
      <c r="D31" s="34"/>
      <c r="E31" s="53"/>
      <c r="F31" s="2"/>
      <c r="G31" s="76"/>
      <c r="H31" s="16"/>
      <c r="I31" s="16"/>
      <c r="J31" s="34"/>
      <c r="K31" s="75"/>
      <c r="L31" s="2"/>
      <c r="M31" s="10"/>
      <c r="N31" s="5"/>
      <c r="O31" s="5"/>
      <c r="P31" s="33"/>
      <c r="Q31" s="40"/>
      <c r="R31" s="2"/>
      <c r="S31" s="78" t="s">
        <v>124</v>
      </c>
      <c r="T31" s="79">
        <f>SUM(T22:T30)</f>
        <v>3564.45</v>
      </c>
      <c r="U31" s="79">
        <f>SUM(U22:U30)</f>
        <v>903.25</v>
      </c>
      <c r="V31" s="80">
        <f>SUM(V22:V30)</f>
        <v>3003</v>
      </c>
      <c r="W31" s="81">
        <f t="shared" si="7"/>
        <v>1.1869630369630368</v>
      </c>
    </row>
    <row r="32" spans="1:23" x14ac:dyDescent="0.25">
      <c r="A32" s="10"/>
      <c r="B32" s="5"/>
      <c r="C32" s="5"/>
      <c r="D32" s="64"/>
      <c r="E32" s="40"/>
      <c r="F32" s="2"/>
      <c r="G32" s="10"/>
      <c r="H32" s="17"/>
      <c r="I32" s="17"/>
      <c r="J32" s="35"/>
      <c r="K32" s="41"/>
      <c r="L32" s="2"/>
      <c r="M32" s="10"/>
      <c r="N32" s="5"/>
      <c r="O32" s="5"/>
      <c r="P32" s="33"/>
      <c r="Q32" s="40"/>
      <c r="R32" s="2"/>
      <c r="S32" s="10"/>
      <c r="T32" s="17"/>
      <c r="U32" s="17"/>
      <c r="V32" s="35"/>
      <c r="W32" s="41"/>
    </row>
    <row r="33" spans="1:23" x14ac:dyDescent="0.25">
      <c r="A33" s="10"/>
      <c r="B33" s="5"/>
      <c r="C33" s="5"/>
      <c r="D33" s="64"/>
      <c r="E33" s="40"/>
      <c r="F33" s="2"/>
      <c r="G33" s="11"/>
      <c r="H33" s="5"/>
      <c r="I33" s="5"/>
      <c r="J33" s="33"/>
      <c r="K33" s="40"/>
      <c r="L33" s="2"/>
      <c r="M33" s="10"/>
      <c r="N33" s="5"/>
      <c r="O33" s="5"/>
      <c r="P33" s="33"/>
      <c r="Q33" s="40"/>
      <c r="R33" s="2"/>
      <c r="S33" s="10"/>
      <c r="T33" s="17"/>
      <c r="U33" s="17"/>
      <c r="V33" s="35"/>
      <c r="W33" s="41"/>
    </row>
    <row r="34" spans="1:23" x14ac:dyDescent="0.25">
      <c r="A34" s="137" t="s">
        <v>21</v>
      </c>
      <c r="B34" s="138"/>
      <c r="C34" s="138"/>
      <c r="D34" s="138"/>
      <c r="E34" s="139"/>
      <c r="F34" s="2"/>
      <c r="G34" s="140" t="s">
        <v>46</v>
      </c>
      <c r="H34" s="141"/>
      <c r="I34" s="141"/>
      <c r="J34" s="141"/>
      <c r="K34" s="142"/>
      <c r="L34" s="2"/>
      <c r="M34" s="131" t="s">
        <v>76</v>
      </c>
      <c r="N34" s="132"/>
      <c r="O34" s="132"/>
      <c r="P34" s="132"/>
      <c r="Q34" s="133"/>
      <c r="R34" s="2"/>
      <c r="S34" s="123" t="s">
        <v>110</v>
      </c>
      <c r="T34" s="124"/>
      <c r="U34" s="124"/>
      <c r="V34" s="124"/>
      <c r="W34" s="125"/>
    </row>
    <row r="35" spans="1:23" x14ac:dyDescent="0.25">
      <c r="A35" s="10" t="s">
        <v>22</v>
      </c>
      <c r="B35" s="18">
        <f>'DATA SHEET'!C66</f>
        <v>1221</v>
      </c>
      <c r="C35" s="73">
        <f>'DATA SHEET'!D66</f>
        <v>486</v>
      </c>
      <c r="D35" s="64">
        <f>'DATA SHEET'!E66</f>
        <v>709</v>
      </c>
      <c r="E35" s="42">
        <f t="shared" ref="E35:E44" si="8">B35/D35</f>
        <v>1.7221438645980254</v>
      </c>
      <c r="F35" s="2"/>
      <c r="G35" s="10" t="s">
        <v>47</v>
      </c>
      <c r="H35" s="18">
        <f>'DATA SHEET'!C19</f>
        <v>2100</v>
      </c>
      <c r="I35" s="18">
        <f>'DATA SHEET'!D19</f>
        <v>500</v>
      </c>
      <c r="J35" s="36">
        <f>'DATA SHEET'!E19</f>
        <v>687</v>
      </c>
      <c r="K35" s="40">
        <f t="shared" ref="K35:K47" si="9">H35/J35</f>
        <v>3.0567685589519651</v>
      </c>
      <c r="L35" s="2"/>
      <c r="M35" s="10" t="s">
        <v>77</v>
      </c>
      <c r="N35" s="18">
        <f>'DATA SHEET'!C38</f>
        <v>80</v>
      </c>
      <c r="O35" s="100">
        <f>'DATA SHEET'!D38</f>
        <v>0</v>
      </c>
      <c r="P35" s="36">
        <f>'DATA SHEET'!E38</f>
        <v>312</v>
      </c>
      <c r="Q35" s="42">
        <f t="shared" ref="Q35:Q47" si="10">N35/P35</f>
        <v>0.25641025641025639</v>
      </c>
      <c r="R35" s="2"/>
      <c r="S35" s="10" t="s">
        <v>111</v>
      </c>
      <c r="T35" s="18">
        <f>'DATA SHEET'!C84</f>
        <v>75</v>
      </c>
      <c r="U35" s="72">
        <f>'DATA SHEET'!D84</f>
        <v>15</v>
      </c>
      <c r="V35" s="36">
        <f>'DATA SHEET'!E84</f>
        <v>140</v>
      </c>
      <c r="W35" s="40">
        <f t="shared" ref="W35:W43" si="11">T35/V35</f>
        <v>0.5357142857142857</v>
      </c>
    </row>
    <row r="36" spans="1:23" x14ac:dyDescent="0.25">
      <c r="A36" s="10" t="s">
        <v>23</v>
      </c>
      <c r="B36" s="18">
        <f>'DATA SHEET'!C50</f>
        <v>981.25</v>
      </c>
      <c r="C36" s="73">
        <f>'DATA SHEET'!D50</f>
        <v>195.25</v>
      </c>
      <c r="D36" s="64">
        <f>'DATA SHEET'!E50</f>
        <v>1418</v>
      </c>
      <c r="E36" s="42">
        <f t="shared" si="8"/>
        <v>0.69199576868829338</v>
      </c>
      <c r="F36" s="2"/>
      <c r="G36" s="10" t="s">
        <v>48</v>
      </c>
      <c r="H36" s="18">
        <f>'DATA SHEET'!C86</f>
        <v>340</v>
      </c>
      <c r="I36" s="18">
        <f>'DATA SHEET'!D86</f>
        <v>100</v>
      </c>
      <c r="J36" s="36">
        <f>'DATA SHEET'!E86</f>
        <v>264</v>
      </c>
      <c r="K36" s="40">
        <f t="shared" si="9"/>
        <v>1.2878787878787878</v>
      </c>
      <c r="L36" s="2"/>
      <c r="M36" s="10" t="s">
        <v>78</v>
      </c>
      <c r="N36" s="18">
        <f>'DATA SHEET'!C85</f>
        <v>4624.79</v>
      </c>
      <c r="O36" s="72">
        <f>'DATA SHEET'!D85</f>
        <v>1134.8699999999999</v>
      </c>
      <c r="P36" s="36">
        <f>'DATA SHEET'!E85</f>
        <v>1464</v>
      </c>
      <c r="Q36" s="42">
        <f t="shared" si="10"/>
        <v>3.15900956284153</v>
      </c>
      <c r="R36" s="2"/>
      <c r="S36" s="10" t="s">
        <v>112</v>
      </c>
      <c r="T36" s="18">
        <f>'DATA SHEET'!C123</f>
        <v>216</v>
      </c>
      <c r="U36" s="100">
        <f>'DATA SHEET'!D123</f>
        <v>0</v>
      </c>
      <c r="V36" s="36">
        <f>'DATA SHEET'!E123</f>
        <v>170</v>
      </c>
      <c r="W36" s="42">
        <f t="shared" si="11"/>
        <v>1.2705882352941176</v>
      </c>
    </row>
    <row r="37" spans="1:23" x14ac:dyDescent="0.25">
      <c r="A37" s="102" t="s">
        <v>24</v>
      </c>
      <c r="B37" s="103">
        <f>'DATA SHEET'!C67</f>
        <v>9872</v>
      </c>
      <c r="C37" s="73">
        <f>'DATA SHEET'!D67</f>
        <v>1785</v>
      </c>
      <c r="D37" s="64">
        <f>'DATA SHEET'!E67</f>
        <v>2923</v>
      </c>
      <c r="E37" s="42">
        <f t="shared" si="8"/>
        <v>3.3773520355798836</v>
      </c>
      <c r="F37" s="2"/>
      <c r="G37" s="10" t="s">
        <v>49</v>
      </c>
      <c r="H37" s="18">
        <f>'DATA SHEET'!C8</f>
        <v>1050</v>
      </c>
      <c r="I37" s="18">
        <f>'DATA SHEET'!D8</f>
        <v>150</v>
      </c>
      <c r="J37" s="36">
        <f>'DATA SHEET'!E8</f>
        <v>889</v>
      </c>
      <c r="K37" s="40">
        <f t="shared" si="9"/>
        <v>1.1811023622047243</v>
      </c>
      <c r="L37" s="2"/>
      <c r="M37" s="10" t="s">
        <v>79</v>
      </c>
      <c r="N37" s="18">
        <f>'DATA SHEET'!C42</f>
        <v>5000</v>
      </c>
      <c r="O37" s="73">
        <f>'DATA SHEET'!D42</f>
        <v>1000</v>
      </c>
      <c r="P37" s="36">
        <f>'DATA SHEET'!E42</f>
        <v>941</v>
      </c>
      <c r="Q37" s="42">
        <f t="shared" si="10"/>
        <v>5.313496280552604</v>
      </c>
      <c r="R37" s="2"/>
      <c r="S37" s="10" t="s">
        <v>113</v>
      </c>
      <c r="T37" s="18">
        <f>'DATA SHEET'!C113</f>
        <v>1650</v>
      </c>
      <c r="U37" s="72">
        <f>'DATA SHEET'!D113</f>
        <v>200</v>
      </c>
      <c r="V37" s="36">
        <f>'DATA SHEET'!E113</f>
        <v>704</v>
      </c>
      <c r="W37" s="42">
        <f t="shared" si="11"/>
        <v>2.34375</v>
      </c>
    </row>
    <row r="38" spans="1:23" x14ac:dyDescent="0.25">
      <c r="A38" s="10" t="s">
        <v>25</v>
      </c>
      <c r="B38" s="18">
        <f>'DATA SHEET'!C12</f>
        <v>5269.48</v>
      </c>
      <c r="C38" s="73">
        <f>'DATA SHEET'!D12</f>
        <v>636.25</v>
      </c>
      <c r="D38" s="64">
        <f>'DATA SHEET'!E12</f>
        <v>1945</v>
      </c>
      <c r="E38" s="42">
        <f t="shared" si="8"/>
        <v>2.7092442159383032</v>
      </c>
      <c r="F38" s="2"/>
      <c r="G38" s="10" t="s">
        <v>50</v>
      </c>
      <c r="H38" s="18">
        <f>'DATA SHEET'!C28</f>
        <v>1643.75</v>
      </c>
      <c r="I38" s="55">
        <f>'DATA SHEET'!D28</f>
        <v>337</v>
      </c>
      <c r="J38" s="36">
        <f>'DATA SHEET'!E28</f>
        <v>518</v>
      </c>
      <c r="K38" s="40">
        <f t="shared" si="9"/>
        <v>3.1732625482625481</v>
      </c>
      <c r="L38" s="2"/>
      <c r="M38" s="10" t="s">
        <v>80</v>
      </c>
      <c r="N38" s="18">
        <f>'DATA SHEET'!C107</f>
        <v>1103.74</v>
      </c>
      <c r="O38" s="100">
        <f>'DATA SHEET'!D107</f>
        <v>0</v>
      </c>
      <c r="P38" s="36">
        <f>'DATA SHEET'!E107</f>
        <v>1708</v>
      </c>
      <c r="Q38" s="42">
        <f t="shared" si="10"/>
        <v>0.64621779859484774</v>
      </c>
      <c r="R38" s="2"/>
      <c r="S38" s="10" t="s">
        <v>114</v>
      </c>
      <c r="T38" s="18">
        <f>'DATA SHEET'!C112</f>
        <v>218</v>
      </c>
      <c r="U38" s="72">
        <f>'DATA SHEET'!D112</f>
        <v>33</v>
      </c>
      <c r="V38" s="36">
        <f>'DATA SHEET'!E112</f>
        <v>208</v>
      </c>
      <c r="W38" s="40">
        <f t="shared" si="11"/>
        <v>1.0480769230769231</v>
      </c>
    </row>
    <row r="39" spans="1:23" x14ac:dyDescent="0.25">
      <c r="A39" s="10" t="s">
        <v>26</v>
      </c>
      <c r="B39" s="18">
        <f>'DATA SHEET'!C76</f>
        <v>1123.44</v>
      </c>
      <c r="C39" s="55">
        <f>'DATA SHEET'!D76</f>
        <v>239</v>
      </c>
      <c r="D39" s="64">
        <f>'DATA SHEET'!E76</f>
        <v>1702</v>
      </c>
      <c r="E39" s="40">
        <f t="shared" si="8"/>
        <v>0.66007050528789657</v>
      </c>
      <c r="F39" s="2"/>
      <c r="G39" s="10" t="s">
        <v>51</v>
      </c>
      <c r="H39" s="18">
        <f>'DATA SHEET'!C55</f>
        <v>561</v>
      </c>
      <c r="I39" s="73">
        <f>'DATA SHEET'!D55</f>
        <v>140</v>
      </c>
      <c r="J39" s="36">
        <f>'DATA SHEET'!E55</f>
        <v>763</v>
      </c>
      <c r="K39" s="40">
        <f t="shared" si="9"/>
        <v>0.73525557011795539</v>
      </c>
      <c r="L39" s="2"/>
      <c r="M39" s="10" t="s">
        <v>81</v>
      </c>
      <c r="N39" s="18">
        <f>'DATA SHEET'!C27</f>
        <v>515</v>
      </c>
      <c r="O39" s="18">
        <f>'DATA SHEET'!D27</f>
        <v>372</v>
      </c>
      <c r="P39" s="36">
        <f>'DATA SHEET'!E27</f>
        <v>581</v>
      </c>
      <c r="Q39" s="40">
        <f t="shared" si="10"/>
        <v>0.88640275387263334</v>
      </c>
      <c r="R39" s="2"/>
      <c r="S39" s="10" t="s">
        <v>99</v>
      </c>
      <c r="T39" s="55">
        <f>'DATA SHEET'!C39</f>
        <v>4229</v>
      </c>
      <c r="U39" s="18">
        <f>'DATA SHEET'!D39</f>
        <v>871</v>
      </c>
      <c r="V39" s="36">
        <f>'DATA SHEET'!E39</f>
        <v>1604</v>
      </c>
      <c r="W39" s="40">
        <f>T39/V39</f>
        <v>2.6365336658354113</v>
      </c>
    </row>
    <row r="40" spans="1:23" x14ac:dyDescent="0.25">
      <c r="A40" s="62" t="s">
        <v>27</v>
      </c>
      <c r="B40" s="55">
        <f>'DATA SHEET'!C116</f>
        <v>601</v>
      </c>
      <c r="C40" s="73">
        <f>'DATA SHEET'!D116</f>
        <v>74</v>
      </c>
      <c r="D40" s="64">
        <f>'DATA SHEET'!E116</f>
        <v>838</v>
      </c>
      <c r="E40" s="42">
        <f t="shared" si="8"/>
        <v>0.71718377088305485</v>
      </c>
      <c r="F40" s="2"/>
      <c r="G40" s="10" t="s">
        <v>52</v>
      </c>
      <c r="H40" s="18">
        <f>'DATA SHEET'!C20</f>
        <v>235</v>
      </c>
      <c r="I40" s="98">
        <f>'DATA SHEET'!D20</f>
        <v>0</v>
      </c>
      <c r="J40" s="36">
        <f>'DATA SHEET'!E20</f>
        <v>369</v>
      </c>
      <c r="K40" s="40">
        <f t="shared" si="9"/>
        <v>0.63685636856368566</v>
      </c>
      <c r="L40" s="2"/>
      <c r="M40" s="10" t="s">
        <v>82</v>
      </c>
      <c r="N40" s="18">
        <f>'DATA SHEET'!C48</f>
        <v>2272.27</v>
      </c>
      <c r="O40" s="72">
        <f>'DATA SHEET'!D48</f>
        <v>415.86999999999989</v>
      </c>
      <c r="P40" s="36">
        <f>'DATA SHEET'!E48</f>
        <v>829</v>
      </c>
      <c r="Q40" s="40">
        <f t="shared" si="10"/>
        <v>2.7409770808202651</v>
      </c>
      <c r="R40" s="2"/>
      <c r="S40" s="10" t="s">
        <v>115</v>
      </c>
      <c r="T40" s="18">
        <f>'DATA SHEET'!C6</f>
        <v>500</v>
      </c>
      <c r="U40" s="18">
        <f>'DATA SHEET'!D6</f>
        <v>100</v>
      </c>
      <c r="V40" s="36">
        <f>'DATA SHEET'!E6</f>
        <v>298</v>
      </c>
      <c r="W40" s="40">
        <f t="shared" si="11"/>
        <v>1.6778523489932886</v>
      </c>
    </row>
    <row r="41" spans="1:23" x14ac:dyDescent="0.25">
      <c r="A41" s="97" t="s">
        <v>28</v>
      </c>
      <c r="B41" s="55">
        <f>'DATA SHEET'!C45</f>
        <v>3301</v>
      </c>
      <c r="C41" s="73">
        <f>'DATA SHEET'!D45</f>
        <v>100</v>
      </c>
      <c r="D41" s="64">
        <f>'DATA SHEET'!E45</f>
        <v>373</v>
      </c>
      <c r="E41" s="104">
        <f t="shared" si="8"/>
        <v>8.8498659517426272</v>
      </c>
      <c r="F41" s="2"/>
      <c r="G41" s="62" t="s">
        <v>53</v>
      </c>
      <c r="H41" s="55">
        <f>'DATA SHEET'!C46</f>
        <v>300</v>
      </c>
      <c r="I41" s="55">
        <f>'DATA SHEET'!D46</f>
        <v>100</v>
      </c>
      <c r="J41" s="63">
        <f>'DATA SHEET'!E46</f>
        <v>460</v>
      </c>
      <c r="K41" s="42">
        <f t="shared" si="9"/>
        <v>0.65217391304347827</v>
      </c>
      <c r="L41" s="2"/>
      <c r="M41" s="10" t="s">
        <v>83</v>
      </c>
      <c r="N41" s="18">
        <f>'DATA SHEET'!C2</f>
        <v>1100</v>
      </c>
      <c r="O41" s="72">
        <f>'DATA SHEET'!D2</f>
        <v>200</v>
      </c>
      <c r="P41" s="36">
        <f>'DATA SHEET'!E2</f>
        <v>591</v>
      </c>
      <c r="Q41" s="42">
        <f t="shared" si="10"/>
        <v>1.8612521150592216</v>
      </c>
      <c r="R41" s="2"/>
      <c r="S41" s="10" t="s">
        <v>116</v>
      </c>
      <c r="T41" s="18">
        <f>'DATA SHEET'!C53</f>
        <v>892</v>
      </c>
      <c r="U41" s="72">
        <f>'DATA SHEET'!D53</f>
        <v>500</v>
      </c>
      <c r="V41" s="36">
        <f>'DATA SHEET'!E53</f>
        <v>466</v>
      </c>
      <c r="W41" s="40">
        <f t="shared" si="11"/>
        <v>1.9141630901287554</v>
      </c>
    </row>
    <row r="42" spans="1:23" x14ac:dyDescent="0.25">
      <c r="A42" s="10" t="s">
        <v>29</v>
      </c>
      <c r="B42" s="18">
        <f>'DATA SHEET'!C70</f>
        <v>1106</v>
      </c>
      <c r="C42" s="73">
        <f>'DATA SHEET'!D70</f>
        <v>1000</v>
      </c>
      <c r="D42" s="64">
        <f>'DATA SHEET'!E70</f>
        <v>877</v>
      </c>
      <c r="E42" s="40">
        <f t="shared" si="8"/>
        <v>1.2611174458380843</v>
      </c>
      <c r="F42" s="2"/>
      <c r="G42" s="62" t="s">
        <v>54</v>
      </c>
      <c r="H42" s="55">
        <f>'DATA SHEET'!C65</f>
        <v>42</v>
      </c>
      <c r="I42" s="98">
        <f>'DATA SHEET'!D65</f>
        <v>0</v>
      </c>
      <c r="J42" s="36">
        <f>'DATA SHEET'!E65</f>
        <v>229</v>
      </c>
      <c r="K42" s="40">
        <f t="shared" si="9"/>
        <v>0.18340611353711792</v>
      </c>
      <c r="L42" s="2"/>
      <c r="M42" s="101" t="s">
        <v>84</v>
      </c>
      <c r="N42" s="73">
        <f>'DATA SHEET'!C32</f>
        <v>8123</v>
      </c>
      <c r="O42" s="72">
        <f>'DATA SHEET'!D32</f>
        <v>1733</v>
      </c>
      <c r="P42" s="36">
        <f>'DATA SHEET'!E32</f>
        <v>2669</v>
      </c>
      <c r="Q42" s="42">
        <f t="shared" si="10"/>
        <v>3.0434619707755712</v>
      </c>
      <c r="R42" s="2"/>
      <c r="S42" s="10" t="s">
        <v>100</v>
      </c>
      <c r="T42" s="18">
        <f>'DATA SHEET'!C58</f>
        <v>691</v>
      </c>
      <c r="U42" s="72">
        <f>'DATA SHEET'!D58</f>
        <v>152</v>
      </c>
      <c r="V42" s="36">
        <f>'DATA SHEET'!E58</f>
        <v>968</v>
      </c>
      <c r="W42" s="40">
        <f>T42/V42</f>
        <v>0.71384297520661155</v>
      </c>
    </row>
    <row r="43" spans="1:23" x14ac:dyDescent="0.25">
      <c r="A43" s="10" t="s">
        <v>30</v>
      </c>
      <c r="B43" s="18">
        <f>'DATA SHEET'!C99</f>
        <v>2857.75</v>
      </c>
      <c r="C43" s="55">
        <f>'DATA SHEET'!D99</f>
        <v>655</v>
      </c>
      <c r="D43" s="64">
        <f>'DATA SHEET'!E99</f>
        <v>724</v>
      </c>
      <c r="E43" s="42">
        <f t="shared" si="8"/>
        <v>3.9471685082872927</v>
      </c>
      <c r="F43" s="2"/>
      <c r="G43" s="10" t="s">
        <v>55</v>
      </c>
      <c r="H43" s="18">
        <f>'DATA SHEET'!C17</f>
        <v>2088</v>
      </c>
      <c r="I43" s="18">
        <f>'DATA SHEET'!D17</f>
        <v>569</v>
      </c>
      <c r="J43" s="36">
        <f>'DATA SHEET'!E17</f>
        <v>1677</v>
      </c>
      <c r="K43" s="40">
        <f t="shared" si="9"/>
        <v>1.2450805008944543</v>
      </c>
      <c r="L43" s="2"/>
      <c r="M43" s="62" t="s">
        <v>85</v>
      </c>
      <c r="N43" s="55">
        <f>'DATA SHEET'!C110</f>
        <v>308</v>
      </c>
      <c r="O43" s="72">
        <f>'DATA SHEET'!D110</f>
        <v>108</v>
      </c>
      <c r="P43" s="36">
        <f>'DATA SHEET'!E110</f>
        <v>804</v>
      </c>
      <c r="Q43" s="40">
        <f t="shared" si="10"/>
        <v>0.38308457711442784</v>
      </c>
      <c r="R43" s="2"/>
      <c r="S43" s="78" t="s">
        <v>124</v>
      </c>
      <c r="T43" s="79">
        <f>SUM(T35:T42)</f>
        <v>8471</v>
      </c>
      <c r="U43" s="79">
        <f>SUM(U35:U42)</f>
        <v>1871</v>
      </c>
      <c r="V43" s="80">
        <f>SUM(V35:V42)</f>
        <v>4558</v>
      </c>
      <c r="W43" s="81">
        <f t="shared" si="11"/>
        <v>1.8584905660377358</v>
      </c>
    </row>
    <row r="44" spans="1:23" x14ac:dyDescent="0.25">
      <c r="A44" s="78" t="s">
        <v>124</v>
      </c>
      <c r="B44" s="79">
        <f>SUM(B35:B43)</f>
        <v>26332.92</v>
      </c>
      <c r="C44" s="79">
        <f>SUM(C35:C43)</f>
        <v>5170.5</v>
      </c>
      <c r="D44" s="80">
        <f>SUM(D35:D43)</f>
        <v>11509</v>
      </c>
      <c r="E44" s="83">
        <f t="shared" si="8"/>
        <v>2.2880284994352245</v>
      </c>
      <c r="F44" s="2"/>
      <c r="G44" s="62" t="s">
        <v>57</v>
      </c>
      <c r="H44" s="54">
        <f>'DATA SHEET'!C101</f>
        <v>150</v>
      </c>
      <c r="I44" s="70">
        <f>'DATA SHEET'!D101</f>
        <v>10</v>
      </c>
      <c r="J44" s="33">
        <f>'DATA SHEET'!E101</f>
        <v>271</v>
      </c>
      <c r="K44" s="40">
        <f>H44/J44</f>
        <v>0.55350553505535061</v>
      </c>
      <c r="L44" s="2"/>
      <c r="M44" s="62" t="s">
        <v>86</v>
      </c>
      <c r="N44" s="55">
        <f>'DATA SHEET'!C68</f>
        <v>500</v>
      </c>
      <c r="O44" s="55">
        <f>'DATA SHEET'!D68</f>
        <v>100</v>
      </c>
      <c r="P44" s="63">
        <f>'DATA SHEET'!E68</f>
        <v>505</v>
      </c>
      <c r="Q44" s="42">
        <f t="shared" si="10"/>
        <v>0.99009900990099009</v>
      </c>
      <c r="R44" s="2"/>
      <c r="S44" s="49"/>
      <c r="T44" s="50"/>
      <c r="U44" s="50"/>
      <c r="V44" s="51"/>
      <c r="W44" s="52"/>
    </row>
    <row r="45" spans="1:23" x14ac:dyDescent="0.25">
      <c r="A45" s="10"/>
      <c r="B45" s="5"/>
      <c r="C45" s="5"/>
      <c r="D45" s="64"/>
      <c r="E45" s="43"/>
      <c r="F45" s="2"/>
      <c r="G45" s="10" t="s">
        <v>58</v>
      </c>
      <c r="H45" s="5">
        <f>'DATA SHEET'!C91</f>
        <v>194</v>
      </c>
      <c r="I45" s="54">
        <f>'DATA SHEET'!D91</f>
        <v>25</v>
      </c>
      <c r="J45" s="33">
        <f>'DATA SHEET'!E91</f>
        <v>520</v>
      </c>
      <c r="K45" s="40">
        <f>H45/J45</f>
        <v>0.37307692307692308</v>
      </c>
      <c r="L45" s="2"/>
      <c r="M45" s="10" t="s">
        <v>87</v>
      </c>
      <c r="N45" s="18">
        <f>'DATA SHEET'!C83</f>
        <v>2356</v>
      </c>
      <c r="O45" s="72">
        <f>'DATA SHEET'!D83</f>
        <v>497</v>
      </c>
      <c r="P45" s="36">
        <f>'DATA SHEET'!E83</f>
        <v>497</v>
      </c>
      <c r="Q45" s="40">
        <f t="shared" si="10"/>
        <v>4.7404426559356141</v>
      </c>
      <c r="R45" s="2"/>
      <c r="S45" s="49"/>
      <c r="T45" s="50"/>
      <c r="U45" s="50"/>
      <c r="V45" s="51"/>
      <c r="W45" s="52"/>
    </row>
    <row r="46" spans="1:23" x14ac:dyDescent="0.25">
      <c r="A46" s="10"/>
      <c r="B46" s="5"/>
      <c r="C46" s="5"/>
      <c r="D46" s="64"/>
      <c r="E46" s="43"/>
      <c r="F46" s="2"/>
      <c r="G46" s="10" t="s">
        <v>59</v>
      </c>
      <c r="H46" s="5">
        <f>'DATA SHEET'!C94</f>
        <v>796</v>
      </c>
      <c r="I46" s="99">
        <f>'DATA SHEET'!D94</f>
        <v>0</v>
      </c>
      <c r="J46" s="33">
        <f>'DATA SHEET'!E94</f>
        <v>1124</v>
      </c>
      <c r="K46" s="42">
        <f>H46/J46</f>
        <v>0.70818505338078297</v>
      </c>
      <c r="L46" s="2"/>
      <c r="M46" s="10" t="s">
        <v>56</v>
      </c>
      <c r="N46" s="5">
        <f>'DATA SHEET'!C114</f>
        <v>632</v>
      </c>
      <c r="O46" s="70">
        <f>'DATA SHEET'!D114</f>
        <v>85</v>
      </c>
      <c r="P46" s="33">
        <f>'DATA SHEET'!E114</f>
        <v>843</v>
      </c>
      <c r="Q46" s="40">
        <f>N46/P46</f>
        <v>0.7497034400948992</v>
      </c>
      <c r="R46" s="2"/>
      <c r="S46" s="49"/>
      <c r="T46" s="50"/>
      <c r="U46" s="50"/>
      <c r="V46" s="51"/>
      <c r="W46" s="52"/>
    </row>
    <row r="47" spans="1:23" x14ac:dyDescent="0.25">
      <c r="A47" s="10"/>
      <c r="B47" s="5"/>
      <c r="C47" s="5"/>
      <c r="D47" s="64"/>
      <c r="E47" s="43"/>
      <c r="F47" s="2"/>
      <c r="G47" s="78" t="s">
        <v>124</v>
      </c>
      <c r="H47" s="79">
        <f>SUM(H35:H46)</f>
        <v>9499.75</v>
      </c>
      <c r="I47" s="79">
        <f>SUM(I35:I46)</f>
        <v>1931</v>
      </c>
      <c r="J47" s="80">
        <f>SUM(J35:J46)</f>
        <v>7771</v>
      </c>
      <c r="K47" s="83">
        <f t="shared" si="9"/>
        <v>1.2224617166387852</v>
      </c>
      <c r="L47" s="2"/>
      <c r="M47" s="84" t="s">
        <v>124</v>
      </c>
      <c r="N47" s="88">
        <f>SUM(N35:N46)</f>
        <v>26614.800000000003</v>
      </c>
      <c r="O47" s="82">
        <f>SUM(O35:O46)</f>
        <v>5645.74</v>
      </c>
      <c r="P47" s="85">
        <f>SUM(P35:P46)</f>
        <v>11744</v>
      </c>
      <c r="Q47" s="81">
        <f t="shared" si="10"/>
        <v>2.2662465940054499</v>
      </c>
      <c r="R47" s="2"/>
      <c r="S47" s="49"/>
      <c r="T47" s="50"/>
      <c r="U47" s="50"/>
      <c r="V47" s="51"/>
      <c r="W47" s="52"/>
    </row>
    <row r="48" spans="1:23" x14ac:dyDescent="0.25">
      <c r="A48" s="10"/>
      <c r="B48" s="5"/>
      <c r="C48" s="5"/>
      <c r="D48" s="64"/>
      <c r="E48" s="43"/>
      <c r="F48" s="2"/>
      <c r="G48" s="10"/>
      <c r="H48" s="17"/>
      <c r="I48" s="17"/>
      <c r="J48" s="35"/>
      <c r="K48" s="41"/>
      <c r="L48" s="2"/>
      <c r="M48" s="10"/>
      <c r="N48" s="5"/>
      <c r="O48" s="5"/>
      <c r="P48" s="33"/>
      <c r="Q48" s="40"/>
      <c r="R48" s="2"/>
      <c r="S48" s="49"/>
      <c r="T48" s="50"/>
      <c r="U48" s="50"/>
      <c r="V48" s="51"/>
      <c r="W48" s="52"/>
    </row>
    <row r="49" spans="1:23" x14ac:dyDescent="0.25">
      <c r="A49" s="10"/>
      <c r="B49" s="5"/>
      <c r="C49" s="5"/>
      <c r="D49" s="64"/>
      <c r="E49" s="43"/>
      <c r="F49" s="2"/>
      <c r="G49" s="10"/>
      <c r="H49" s="17"/>
      <c r="I49" s="17"/>
      <c r="J49" s="35"/>
      <c r="K49" s="41"/>
      <c r="L49" s="2"/>
      <c r="M49" s="10"/>
      <c r="N49" s="5"/>
      <c r="O49" s="5"/>
      <c r="P49" s="33"/>
      <c r="Q49" s="40"/>
      <c r="R49" s="2"/>
      <c r="S49" s="49"/>
      <c r="T49" s="50"/>
      <c r="U49" s="50"/>
      <c r="V49" s="51"/>
      <c r="W49" s="52"/>
    </row>
    <row r="50" spans="1:23" x14ac:dyDescent="0.25">
      <c r="A50" s="10"/>
      <c r="B50" s="5"/>
      <c r="C50" s="5"/>
      <c r="D50" s="64"/>
      <c r="E50" s="43"/>
      <c r="F50" s="2"/>
      <c r="G50" s="10"/>
      <c r="H50" s="17"/>
      <c r="I50" s="17"/>
      <c r="J50" s="35"/>
      <c r="K50" s="41"/>
      <c r="L50" s="2"/>
      <c r="M50" s="10"/>
      <c r="N50" s="5"/>
      <c r="O50" s="5"/>
      <c r="P50" s="33"/>
      <c r="Q50" s="40"/>
      <c r="R50" s="2"/>
      <c r="S50" s="49"/>
      <c r="T50" s="50"/>
      <c r="U50" s="50"/>
      <c r="V50" s="51"/>
      <c r="W50" s="52"/>
    </row>
    <row r="51" spans="1:23" x14ac:dyDescent="0.25">
      <c r="A51" s="10"/>
      <c r="B51" s="5"/>
      <c r="C51" s="5"/>
      <c r="D51" s="64"/>
      <c r="E51" s="43"/>
      <c r="F51" s="2"/>
      <c r="G51" s="10"/>
      <c r="H51" s="5"/>
      <c r="I51" s="5"/>
      <c r="J51" s="33"/>
      <c r="K51" s="40"/>
      <c r="L51" s="2"/>
      <c r="M51" s="10"/>
      <c r="N51" s="5"/>
      <c r="O51" s="5"/>
      <c r="P51" s="33"/>
      <c r="Q51" s="40"/>
      <c r="R51" s="2"/>
      <c r="S51" s="49"/>
      <c r="T51" s="50"/>
      <c r="U51" s="50"/>
      <c r="V51" s="51"/>
      <c r="W51" s="52"/>
    </row>
    <row r="52" spans="1:23" ht="15.75" thickBot="1" x14ac:dyDescent="0.3">
      <c r="A52" s="12"/>
      <c r="B52" s="13"/>
      <c r="C52" s="13"/>
      <c r="D52" s="66"/>
      <c r="E52" s="44"/>
      <c r="F52" s="14"/>
      <c r="G52" s="12"/>
      <c r="H52" s="13"/>
      <c r="I52" s="13"/>
      <c r="J52" s="37"/>
      <c r="K52" s="44"/>
      <c r="L52" s="14"/>
      <c r="M52" s="21"/>
      <c r="N52" s="13"/>
      <c r="O52" s="13"/>
      <c r="P52" s="37"/>
      <c r="Q52" s="44"/>
      <c r="R52" s="14"/>
      <c r="S52" s="22"/>
      <c r="T52" s="13"/>
      <c r="U52" s="13"/>
      <c r="V52" s="37"/>
      <c r="W52" s="44"/>
    </row>
    <row r="53" spans="1:23" ht="20.25" thickTop="1" thickBot="1" x14ac:dyDescent="0.35">
      <c r="A53" s="114" t="s">
        <v>135</v>
      </c>
      <c r="B53" s="115"/>
      <c r="C53" s="115"/>
      <c r="D53" s="115"/>
      <c r="E53" s="116"/>
      <c r="F53" s="23"/>
      <c r="G53" s="114" t="s">
        <v>128</v>
      </c>
      <c r="H53" s="115"/>
      <c r="I53" s="115"/>
      <c r="J53" s="115"/>
      <c r="K53" s="116"/>
      <c r="L53" s="23"/>
      <c r="M53" s="114" t="s">
        <v>129</v>
      </c>
      <c r="N53" s="115"/>
      <c r="O53" s="115"/>
      <c r="P53" s="115"/>
      <c r="Q53" s="116"/>
      <c r="R53" s="23"/>
      <c r="S53" s="117" t="s">
        <v>144</v>
      </c>
      <c r="T53" s="118"/>
      <c r="U53" s="118"/>
      <c r="V53" s="118"/>
      <c r="W53" s="119"/>
    </row>
    <row r="54" spans="1:23" ht="20.25" thickTop="1" thickBot="1" x14ac:dyDescent="0.35">
      <c r="A54" s="105">
        <f>SUM(B14,B29,B44,H16,H29,H47,N13,N29,N47,T15,T31,T43)</f>
        <v>138542.76</v>
      </c>
      <c r="B54" s="106"/>
      <c r="C54" s="106"/>
      <c r="D54" s="106"/>
      <c r="E54" s="107"/>
      <c r="F54" s="24"/>
      <c r="G54" s="105">
        <f>SUM(C14,C29,C44,I16,I29,I47,O13,O29,O47,U15,U31,U43)</f>
        <v>28842.160000000003</v>
      </c>
      <c r="H54" s="129"/>
      <c r="I54" s="129"/>
      <c r="J54" s="129"/>
      <c r="K54" s="130"/>
      <c r="L54" s="24"/>
      <c r="M54" s="105">
        <f>A54/(SUM('DATA SHEET'!E2:E124))</f>
        <v>1.8786987415925365</v>
      </c>
      <c r="N54" s="106"/>
      <c r="O54" s="106"/>
      <c r="P54" s="106"/>
      <c r="Q54" s="107"/>
      <c r="R54" s="24"/>
      <c r="S54" s="120"/>
      <c r="T54" s="121"/>
      <c r="U54" s="121"/>
      <c r="V54" s="121"/>
      <c r="W54" s="122"/>
    </row>
    <row r="55" spans="1:23" ht="20.25" thickTop="1" thickBot="1" x14ac:dyDescent="0.35">
      <c r="A55" s="25"/>
      <c r="B55" s="26"/>
      <c r="C55" s="26"/>
      <c r="D55" s="67"/>
      <c r="E55" s="45"/>
      <c r="F55" s="23"/>
      <c r="G55" s="134" t="s">
        <v>140</v>
      </c>
      <c r="H55" s="135"/>
      <c r="I55" s="135"/>
      <c r="J55" s="135"/>
      <c r="K55" s="136"/>
      <c r="L55" s="23"/>
      <c r="M55" s="111" t="s">
        <v>142</v>
      </c>
      <c r="N55" s="112"/>
      <c r="O55" s="112"/>
      <c r="P55" s="112"/>
      <c r="Q55" s="113"/>
      <c r="R55" s="23"/>
      <c r="S55" s="27"/>
      <c r="T55" s="28"/>
      <c r="U55" s="28"/>
      <c r="V55" s="38"/>
      <c r="W55" s="46"/>
    </row>
    <row r="56" spans="1:23" ht="20.25" thickTop="1" thickBot="1" x14ac:dyDescent="0.35">
      <c r="A56" s="27"/>
      <c r="B56" s="28"/>
      <c r="C56" s="28"/>
      <c r="D56" s="68"/>
      <c r="E56" s="46"/>
      <c r="F56" s="24"/>
      <c r="G56" s="108" t="s">
        <v>141</v>
      </c>
      <c r="H56" s="109"/>
      <c r="I56" s="109"/>
      <c r="J56" s="109"/>
      <c r="K56" s="110"/>
      <c r="L56" s="24"/>
      <c r="M56" s="126" t="s">
        <v>143</v>
      </c>
      <c r="N56" s="127"/>
      <c r="O56" s="127"/>
      <c r="P56" s="127"/>
      <c r="Q56" s="128"/>
      <c r="R56" s="24"/>
      <c r="S56" s="56"/>
      <c r="T56" s="57"/>
      <c r="U56" s="57"/>
      <c r="V56" s="58"/>
      <c r="W56" s="59"/>
    </row>
    <row r="57" spans="1:23" ht="15.75" thickTop="1" x14ac:dyDescent="0.25"/>
    <row r="59" spans="1:23" x14ac:dyDescent="0.25">
      <c r="M59" s="6"/>
    </row>
  </sheetData>
  <mergeCells count="29">
    <mergeCell ref="A3:E3"/>
    <mergeCell ref="G3:K3"/>
    <mergeCell ref="M3:Q3"/>
    <mergeCell ref="S3:W3"/>
    <mergeCell ref="A1:W1"/>
    <mergeCell ref="A2:W2"/>
    <mergeCell ref="A5:E5"/>
    <mergeCell ref="G5:K5"/>
    <mergeCell ref="G34:K34"/>
    <mergeCell ref="A34:E34"/>
    <mergeCell ref="A21:E21"/>
    <mergeCell ref="G21:K21"/>
    <mergeCell ref="S5:W5"/>
    <mergeCell ref="M56:Q56"/>
    <mergeCell ref="G54:K54"/>
    <mergeCell ref="M54:Q54"/>
    <mergeCell ref="M21:Q21"/>
    <mergeCell ref="S21:W21"/>
    <mergeCell ref="M34:Q34"/>
    <mergeCell ref="S34:W34"/>
    <mergeCell ref="G53:K53"/>
    <mergeCell ref="M53:Q53"/>
    <mergeCell ref="G55:K55"/>
    <mergeCell ref="M5:Q5"/>
    <mergeCell ref="A54:E54"/>
    <mergeCell ref="G56:K56"/>
    <mergeCell ref="M55:Q55"/>
    <mergeCell ref="A53:E53"/>
    <mergeCell ref="S53:W54"/>
  </mergeCells>
  <printOptions horizontalCentered="1"/>
  <pageMargins left="0.2" right="0.2" top="0.6" bottom="0" header="0.3" footer="0.3"/>
  <pageSetup scale="51" orientation="landscape" r:id="rId1"/>
  <headerFooter>
    <oddHeader>&amp;C&amp;"Verdana,Bold"&amp;18 2025-2026 Donations by PMA Lodges to Moose Charities (as of September 30, 2025)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27"/>
  <sheetViews>
    <sheetView topLeftCell="A98" zoomScaleNormal="100" workbookViewId="0">
      <selection activeCell="H125" sqref="H125"/>
    </sheetView>
  </sheetViews>
  <sheetFormatPr defaultColWidth="9" defaultRowHeight="15" x14ac:dyDescent="0.25"/>
  <cols>
    <col min="2" max="2" width="29.5703125" customWidth="1"/>
    <col min="3" max="4" width="12.7109375" style="6" customWidth="1"/>
    <col min="7" max="8" width="14.7109375" customWidth="1"/>
    <col min="9" max="9" width="20.85546875" customWidth="1"/>
  </cols>
  <sheetData>
    <row r="1" spans="2:9" ht="60.75" x14ac:dyDescent="0.3">
      <c r="B1" s="3" t="s">
        <v>126</v>
      </c>
      <c r="C1" s="4" t="s">
        <v>127</v>
      </c>
      <c r="D1" s="29" t="s">
        <v>134</v>
      </c>
      <c r="E1" s="31" t="s">
        <v>131</v>
      </c>
      <c r="G1" s="61" t="s">
        <v>133</v>
      </c>
      <c r="H1" s="61" t="s">
        <v>138</v>
      </c>
    </row>
    <row r="2" spans="2:9" x14ac:dyDescent="0.25">
      <c r="B2" s="1" t="s">
        <v>83</v>
      </c>
      <c r="C2" s="5">
        <f>H2</f>
        <v>1100</v>
      </c>
      <c r="D2" s="30">
        <f>H2-G2</f>
        <v>200</v>
      </c>
      <c r="E2" s="95">
        <v>591</v>
      </c>
      <c r="G2">
        <v>900</v>
      </c>
      <c r="H2">
        <v>1100</v>
      </c>
      <c r="I2" s="1" t="s">
        <v>83</v>
      </c>
    </row>
    <row r="3" spans="2:9" x14ac:dyDescent="0.25">
      <c r="B3" s="1" t="s">
        <v>89</v>
      </c>
      <c r="C3" s="5">
        <f t="shared" ref="C3:C66" si="0">H3</f>
        <v>600</v>
      </c>
      <c r="D3" s="30">
        <f t="shared" ref="D3:D66" si="1">H3-G3</f>
        <v>150</v>
      </c>
      <c r="E3" s="95">
        <v>279</v>
      </c>
      <c r="G3">
        <v>450</v>
      </c>
      <c r="H3">
        <v>600</v>
      </c>
      <c r="I3" s="1" t="s">
        <v>89</v>
      </c>
    </row>
    <row r="4" spans="2:9" x14ac:dyDescent="0.25">
      <c r="B4" s="1" t="s">
        <v>61</v>
      </c>
      <c r="C4" s="5">
        <f t="shared" si="0"/>
        <v>216</v>
      </c>
      <c r="D4" s="30">
        <f t="shared" si="1"/>
        <v>50</v>
      </c>
      <c r="E4" s="95">
        <v>233</v>
      </c>
      <c r="G4">
        <v>166</v>
      </c>
      <c r="H4">
        <v>216</v>
      </c>
      <c r="I4" s="1" t="s">
        <v>61</v>
      </c>
    </row>
    <row r="5" spans="2:9" x14ac:dyDescent="0.25">
      <c r="B5" s="1" t="s">
        <v>95</v>
      </c>
      <c r="C5" s="5">
        <f t="shared" si="0"/>
        <v>1100</v>
      </c>
      <c r="D5" s="30">
        <f t="shared" si="1"/>
        <v>200</v>
      </c>
      <c r="E5" s="95">
        <v>616</v>
      </c>
      <c r="G5">
        <v>900</v>
      </c>
      <c r="H5">
        <v>1100</v>
      </c>
      <c r="I5" s="1" t="s">
        <v>95</v>
      </c>
    </row>
    <row r="6" spans="2:9" x14ac:dyDescent="0.25">
      <c r="B6" s="1" t="s">
        <v>115</v>
      </c>
      <c r="C6" s="5">
        <f t="shared" si="0"/>
        <v>500</v>
      </c>
      <c r="D6" s="30">
        <f t="shared" si="1"/>
        <v>100</v>
      </c>
      <c r="E6" s="95">
        <v>298</v>
      </c>
      <c r="G6">
        <v>400</v>
      </c>
      <c r="H6">
        <v>500</v>
      </c>
      <c r="I6" s="1" t="s">
        <v>115</v>
      </c>
    </row>
    <row r="7" spans="2:9" x14ac:dyDescent="0.25">
      <c r="B7" s="1" t="s">
        <v>107</v>
      </c>
      <c r="C7" s="5">
        <f t="shared" si="0"/>
        <v>580</v>
      </c>
      <c r="D7" s="30">
        <f t="shared" si="1"/>
        <v>197</v>
      </c>
      <c r="E7" s="95">
        <v>328</v>
      </c>
      <c r="G7">
        <v>383</v>
      </c>
      <c r="H7">
        <v>580</v>
      </c>
      <c r="I7" s="1" t="s">
        <v>107</v>
      </c>
    </row>
    <row r="8" spans="2:9" x14ac:dyDescent="0.25">
      <c r="B8" s="1" t="s">
        <v>49</v>
      </c>
      <c r="C8" s="5">
        <f t="shared" si="0"/>
        <v>1050</v>
      </c>
      <c r="D8" s="30">
        <f t="shared" si="1"/>
        <v>150</v>
      </c>
      <c r="E8" s="95">
        <v>889</v>
      </c>
      <c r="G8">
        <v>900</v>
      </c>
      <c r="H8">
        <v>1050</v>
      </c>
      <c r="I8" s="1" t="s">
        <v>49</v>
      </c>
    </row>
    <row r="9" spans="2:9" x14ac:dyDescent="0.25">
      <c r="B9" s="1" t="s">
        <v>5</v>
      </c>
      <c r="C9" s="5">
        <f t="shared" si="0"/>
        <v>480</v>
      </c>
      <c r="D9" s="30">
        <f t="shared" si="1"/>
        <v>100</v>
      </c>
      <c r="E9" s="95">
        <v>328</v>
      </c>
      <c r="G9">
        <v>380</v>
      </c>
      <c r="H9">
        <v>480</v>
      </c>
      <c r="I9" s="1" t="s">
        <v>5</v>
      </c>
    </row>
    <row r="10" spans="2:9" x14ac:dyDescent="0.25">
      <c r="B10" s="1" t="s">
        <v>70</v>
      </c>
      <c r="C10" s="5">
        <f t="shared" si="0"/>
        <v>385.75</v>
      </c>
      <c r="D10" s="30">
        <f t="shared" si="1"/>
        <v>50</v>
      </c>
      <c r="E10" s="95">
        <v>426</v>
      </c>
      <c r="G10">
        <v>335.75</v>
      </c>
      <c r="H10">
        <v>385.75</v>
      </c>
      <c r="I10" s="1" t="s">
        <v>70</v>
      </c>
    </row>
    <row r="11" spans="2:9" x14ac:dyDescent="0.25">
      <c r="B11" s="1" t="s">
        <v>42</v>
      </c>
      <c r="C11" s="5">
        <f t="shared" si="0"/>
        <v>1300</v>
      </c>
      <c r="D11" s="30">
        <f t="shared" si="1"/>
        <v>300</v>
      </c>
      <c r="E11" s="95">
        <v>984</v>
      </c>
      <c r="G11">
        <v>1000</v>
      </c>
      <c r="H11">
        <v>1300</v>
      </c>
      <c r="I11" s="1" t="s">
        <v>42</v>
      </c>
    </row>
    <row r="12" spans="2:9" x14ac:dyDescent="0.25">
      <c r="B12" s="1" t="s">
        <v>25</v>
      </c>
      <c r="C12" s="5">
        <f t="shared" si="0"/>
        <v>5269.48</v>
      </c>
      <c r="D12" s="30">
        <f t="shared" si="1"/>
        <v>636.25</v>
      </c>
      <c r="E12" s="95">
        <v>1945</v>
      </c>
      <c r="G12">
        <v>4633.2299999999996</v>
      </c>
      <c r="H12">
        <v>5269.48</v>
      </c>
      <c r="I12" s="1" t="s">
        <v>25</v>
      </c>
    </row>
    <row r="13" spans="2:9" x14ac:dyDescent="0.25">
      <c r="B13" s="1"/>
      <c r="C13" s="5"/>
      <c r="D13" s="30"/>
      <c r="E13" s="95"/>
      <c r="I13" s="1"/>
    </row>
    <row r="14" spans="2:9" x14ac:dyDescent="0.25">
      <c r="B14" s="1"/>
      <c r="C14" s="5"/>
      <c r="D14" s="30"/>
      <c r="E14" s="95"/>
      <c r="I14" s="1"/>
    </row>
    <row r="15" spans="2:9" x14ac:dyDescent="0.25">
      <c r="B15" s="1" t="s">
        <v>16</v>
      </c>
      <c r="C15" s="5">
        <f t="shared" si="0"/>
        <v>3252.79</v>
      </c>
      <c r="D15" s="30">
        <f t="shared" si="1"/>
        <v>648</v>
      </c>
      <c r="E15" s="95">
        <v>667</v>
      </c>
      <c r="G15">
        <v>2604.79</v>
      </c>
      <c r="H15">
        <v>3252.79</v>
      </c>
      <c r="I15" s="1" t="s">
        <v>16</v>
      </c>
    </row>
    <row r="16" spans="2:9" x14ac:dyDescent="0.25">
      <c r="B16" s="1" t="s">
        <v>75</v>
      </c>
      <c r="C16" s="5">
        <f t="shared" si="0"/>
        <v>480</v>
      </c>
      <c r="D16" s="30">
        <f t="shared" si="1"/>
        <v>50</v>
      </c>
      <c r="E16" s="95">
        <v>784</v>
      </c>
      <c r="G16">
        <v>430</v>
      </c>
      <c r="H16">
        <v>480</v>
      </c>
      <c r="I16" s="1" t="s">
        <v>75</v>
      </c>
    </row>
    <row r="17" spans="2:9" x14ac:dyDescent="0.25">
      <c r="B17" s="1" t="s">
        <v>55</v>
      </c>
      <c r="C17" s="5">
        <f t="shared" si="0"/>
        <v>2088</v>
      </c>
      <c r="D17" s="30">
        <f t="shared" si="1"/>
        <v>569</v>
      </c>
      <c r="E17" s="95">
        <v>1677</v>
      </c>
      <c r="G17">
        <v>1519</v>
      </c>
      <c r="H17">
        <v>2088</v>
      </c>
      <c r="I17" s="1" t="s">
        <v>55</v>
      </c>
    </row>
    <row r="18" spans="2:9" x14ac:dyDescent="0.25">
      <c r="B18" s="1" t="s">
        <v>72</v>
      </c>
      <c r="C18" s="5">
        <f t="shared" si="0"/>
        <v>207.63</v>
      </c>
      <c r="D18" s="30">
        <f t="shared" si="1"/>
        <v>42.31</v>
      </c>
      <c r="E18" s="95">
        <v>510</v>
      </c>
      <c r="G18">
        <v>165.32</v>
      </c>
      <c r="H18">
        <v>207.63</v>
      </c>
      <c r="I18" s="1" t="s">
        <v>72</v>
      </c>
    </row>
    <row r="19" spans="2:9" x14ac:dyDescent="0.25">
      <c r="B19" s="1" t="s">
        <v>47</v>
      </c>
      <c r="C19" s="5">
        <f t="shared" si="0"/>
        <v>2100</v>
      </c>
      <c r="D19" s="30">
        <f t="shared" si="1"/>
        <v>500</v>
      </c>
      <c r="E19" s="95">
        <v>687</v>
      </c>
      <c r="G19">
        <v>1600</v>
      </c>
      <c r="H19">
        <v>2100</v>
      </c>
      <c r="I19" s="1" t="s">
        <v>47</v>
      </c>
    </row>
    <row r="20" spans="2:9" x14ac:dyDescent="0.25">
      <c r="B20" s="1" t="s">
        <v>52</v>
      </c>
      <c r="C20" s="5">
        <f t="shared" si="0"/>
        <v>235</v>
      </c>
      <c r="D20" s="30">
        <f t="shared" si="1"/>
        <v>0</v>
      </c>
      <c r="E20" s="95">
        <v>369</v>
      </c>
      <c r="G20">
        <v>235</v>
      </c>
      <c r="H20">
        <v>235</v>
      </c>
      <c r="I20" s="1" t="s">
        <v>52</v>
      </c>
    </row>
    <row r="21" spans="2:9" x14ac:dyDescent="0.25">
      <c r="B21" s="1" t="s">
        <v>1</v>
      </c>
      <c r="C21" s="5">
        <f t="shared" si="0"/>
        <v>900</v>
      </c>
      <c r="D21" s="30">
        <f t="shared" si="1"/>
        <v>200</v>
      </c>
      <c r="E21" s="95">
        <v>533</v>
      </c>
      <c r="G21">
        <v>700</v>
      </c>
      <c r="H21">
        <v>900</v>
      </c>
      <c r="I21" s="1" t="s">
        <v>1</v>
      </c>
    </row>
    <row r="22" spans="2:9" x14ac:dyDescent="0.25">
      <c r="B22" s="1"/>
      <c r="C22" s="5"/>
      <c r="D22" s="30"/>
      <c r="E22" s="95"/>
      <c r="I22" s="1"/>
    </row>
    <row r="23" spans="2:9" x14ac:dyDescent="0.25">
      <c r="B23" s="1" t="s">
        <v>109</v>
      </c>
      <c r="C23" s="5">
        <f t="shared" si="0"/>
        <v>128</v>
      </c>
      <c r="D23" s="30">
        <f t="shared" si="1"/>
        <v>22</v>
      </c>
      <c r="E23" s="95">
        <v>186</v>
      </c>
      <c r="G23">
        <v>106</v>
      </c>
      <c r="H23">
        <v>128</v>
      </c>
      <c r="I23" s="1" t="s">
        <v>109</v>
      </c>
    </row>
    <row r="24" spans="2:9" x14ac:dyDescent="0.25">
      <c r="B24" s="1"/>
      <c r="C24" s="5"/>
      <c r="D24" s="30"/>
      <c r="E24" s="95"/>
      <c r="I24" s="1"/>
    </row>
    <row r="25" spans="2:9" x14ac:dyDescent="0.25">
      <c r="B25" s="1" t="s">
        <v>103</v>
      </c>
      <c r="C25" s="5">
        <f t="shared" si="0"/>
        <v>848</v>
      </c>
      <c r="D25" s="30">
        <f t="shared" si="1"/>
        <v>150</v>
      </c>
      <c r="E25" s="95">
        <v>419</v>
      </c>
      <c r="G25">
        <v>698</v>
      </c>
      <c r="H25">
        <v>848</v>
      </c>
      <c r="I25" s="1" t="s">
        <v>103</v>
      </c>
    </row>
    <row r="26" spans="2:9" x14ac:dyDescent="0.25">
      <c r="B26" s="1"/>
      <c r="C26" s="5"/>
      <c r="D26" s="30"/>
      <c r="E26" s="95"/>
      <c r="I26" s="1"/>
    </row>
    <row r="27" spans="2:9" x14ac:dyDescent="0.25">
      <c r="B27" s="1" t="s">
        <v>81</v>
      </c>
      <c r="C27" s="5">
        <f t="shared" si="0"/>
        <v>515</v>
      </c>
      <c r="D27" s="30">
        <f t="shared" si="1"/>
        <v>372</v>
      </c>
      <c r="E27" s="95">
        <v>581</v>
      </c>
      <c r="G27">
        <v>143</v>
      </c>
      <c r="H27">
        <v>515</v>
      </c>
      <c r="I27" s="1" t="s">
        <v>81</v>
      </c>
    </row>
    <row r="28" spans="2:9" x14ac:dyDescent="0.25">
      <c r="B28" s="1" t="s">
        <v>50</v>
      </c>
      <c r="C28" s="5">
        <f t="shared" si="0"/>
        <v>1643.75</v>
      </c>
      <c r="D28" s="30">
        <f t="shared" si="1"/>
        <v>337</v>
      </c>
      <c r="E28" s="95">
        <v>518</v>
      </c>
      <c r="G28">
        <v>1306.75</v>
      </c>
      <c r="H28">
        <v>1643.75</v>
      </c>
      <c r="I28" s="1" t="s">
        <v>50</v>
      </c>
    </row>
    <row r="29" spans="2:9" x14ac:dyDescent="0.25">
      <c r="B29" s="1" t="s">
        <v>35</v>
      </c>
      <c r="C29" s="5">
        <f t="shared" si="0"/>
        <v>2971</v>
      </c>
      <c r="D29" s="30">
        <f t="shared" si="1"/>
        <v>400</v>
      </c>
      <c r="E29" s="95">
        <v>1456</v>
      </c>
      <c r="G29">
        <v>2571</v>
      </c>
      <c r="H29">
        <v>2971</v>
      </c>
      <c r="I29" s="1" t="s">
        <v>35</v>
      </c>
    </row>
    <row r="30" spans="2:9" x14ac:dyDescent="0.25">
      <c r="B30" s="1" t="s">
        <v>66</v>
      </c>
      <c r="C30" s="5">
        <f t="shared" si="0"/>
        <v>293</v>
      </c>
      <c r="D30" s="30">
        <f t="shared" si="1"/>
        <v>55</v>
      </c>
      <c r="E30" s="95">
        <v>827</v>
      </c>
      <c r="G30">
        <v>238</v>
      </c>
      <c r="H30">
        <v>293</v>
      </c>
      <c r="I30" s="1" t="s">
        <v>66</v>
      </c>
    </row>
    <row r="31" spans="2:9" x14ac:dyDescent="0.25">
      <c r="B31" s="1" t="s">
        <v>4</v>
      </c>
      <c r="C31" s="5">
        <f t="shared" si="0"/>
        <v>2186</v>
      </c>
      <c r="D31" s="30">
        <f t="shared" si="1"/>
        <v>500</v>
      </c>
      <c r="E31" s="95">
        <v>284</v>
      </c>
      <c r="G31">
        <v>1686</v>
      </c>
      <c r="H31">
        <v>2186</v>
      </c>
      <c r="I31" s="1" t="s">
        <v>4</v>
      </c>
    </row>
    <row r="32" spans="2:9" x14ac:dyDescent="0.25">
      <c r="B32" s="1" t="s">
        <v>84</v>
      </c>
      <c r="C32" s="5">
        <f t="shared" si="0"/>
        <v>8123</v>
      </c>
      <c r="D32" s="30">
        <f t="shared" si="1"/>
        <v>1733</v>
      </c>
      <c r="E32" s="95">
        <v>2669</v>
      </c>
      <c r="G32">
        <v>6390</v>
      </c>
      <c r="H32">
        <v>8123</v>
      </c>
      <c r="I32" s="1" t="s">
        <v>84</v>
      </c>
    </row>
    <row r="33" spans="2:9" x14ac:dyDescent="0.25">
      <c r="B33" s="1" t="s">
        <v>97</v>
      </c>
      <c r="C33" s="5">
        <f t="shared" si="0"/>
        <v>523</v>
      </c>
      <c r="D33" s="30">
        <f t="shared" si="1"/>
        <v>118</v>
      </c>
      <c r="E33" s="95">
        <v>994</v>
      </c>
      <c r="G33">
        <v>405</v>
      </c>
      <c r="H33">
        <v>523</v>
      </c>
      <c r="I33" s="1" t="s">
        <v>97</v>
      </c>
    </row>
    <row r="34" spans="2:9" x14ac:dyDescent="0.25">
      <c r="B34" s="1" t="s">
        <v>19</v>
      </c>
      <c r="C34" s="5">
        <f t="shared" si="0"/>
        <v>1400</v>
      </c>
      <c r="D34" s="30">
        <f t="shared" si="1"/>
        <v>200</v>
      </c>
      <c r="E34" s="95">
        <v>1230</v>
      </c>
      <c r="G34">
        <v>1200</v>
      </c>
      <c r="H34">
        <v>1400</v>
      </c>
      <c r="I34" s="1" t="s">
        <v>19</v>
      </c>
    </row>
    <row r="35" spans="2:9" x14ac:dyDescent="0.25">
      <c r="B35" s="1" t="s">
        <v>43</v>
      </c>
      <c r="C35" s="5">
        <f t="shared" si="0"/>
        <v>3621</v>
      </c>
      <c r="D35" s="30">
        <f t="shared" si="1"/>
        <v>600</v>
      </c>
      <c r="E35" s="95">
        <v>1020</v>
      </c>
      <c r="G35">
        <v>3021</v>
      </c>
      <c r="H35">
        <v>3621</v>
      </c>
      <c r="I35" s="1" t="s">
        <v>43</v>
      </c>
    </row>
    <row r="36" spans="2:9" x14ac:dyDescent="0.25">
      <c r="B36" s="1" t="s">
        <v>71</v>
      </c>
      <c r="C36" s="5">
        <f t="shared" si="0"/>
        <v>389</v>
      </c>
      <c r="D36" s="30">
        <f t="shared" si="1"/>
        <v>70</v>
      </c>
      <c r="E36" s="95">
        <v>352</v>
      </c>
      <c r="G36">
        <v>319</v>
      </c>
      <c r="H36">
        <v>389</v>
      </c>
      <c r="I36" s="1" t="s">
        <v>71</v>
      </c>
    </row>
    <row r="37" spans="2:9" x14ac:dyDescent="0.25">
      <c r="B37" s="1"/>
      <c r="C37" s="5"/>
      <c r="D37" s="30"/>
      <c r="E37" s="95"/>
      <c r="I37" s="1"/>
    </row>
    <row r="38" spans="2:9" x14ac:dyDescent="0.25">
      <c r="B38" s="1" t="s">
        <v>77</v>
      </c>
      <c r="C38" s="5">
        <f t="shared" si="0"/>
        <v>80</v>
      </c>
      <c r="D38" s="30">
        <f t="shared" si="1"/>
        <v>0</v>
      </c>
      <c r="E38" s="95">
        <v>312</v>
      </c>
      <c r="G38">
        <v>80</v>
      </c>
      <c r="H38">
        <v>80</v>
      </c>
      <c r="I38" s="1" t="s">
        <v>77</v>
      </c>
    </row>
    <row r="39" spans="2:9" x14ac:dyDescent="0.25">
      <c r="B39" s="1" t="s">
        <v>99</v>
      </c>
      <c r="C39" s="5">
        <f t="shared" si="0"/>
        <v>4229</v>
      </c>
      <c r="D39" s="30">
        <f t="shared" si="1"/>
        <v>871</v>
      </c>
      <c r="E39" s="95">
        <v>1604</v>
      </c>
      <c r="G39">
        <v>3358</v>
      </c>
      <c r="H39">
        <v>4229</v>
      </c>
      <c r="I39" s="1" t="s">
        <v>99</v>
      </c>
    </row>
    <row r="40" spans="2:9" x14ac:dyDescent="0.25">
      <c r="B40" s="1"/>
      <c r="C40" s="5"/>
      <c r="D40" s="30"/>
      <c r="E40" s="95"/>
      <c r="I40" s="1"/>
    </row>
    <row r="41" spans="2:9" x14ac:dyDescent="0.25">
      <c r="B41" s="1" t="s">
        <v>106</v>
      </c>
      <c r="C41" s="5">
        <f t="shared" si="0"/>
        <v>476</v>
      </c>
      <c r="D41" s="30">
        <f t="shared" si="1"/>
        <v>60</v>
      </c>
      <c r="E41" s="95">
        <v>296</v>
      </c>
      <c r="G41">
        <v>416</v>
      </c>
      <c r="H41">
        <v>476</v>
      </c>
      <c r="I41" s="1" t="s">
        <v>106</v>
      </c>
    </row>
    <row r="42" spans="2:9" x14ac:dyDescent="0.25">
      <c r="B42" s="1" t="s">
        <v>79</v>
      </c>
      <c r="C42" s="5">
        <f t="shared" si="0"/>
        <v>5000</v>
      </c>
      <c r="D42" s="30">
        <f t="shared" si="1"/>
        <v>1000</v>
      </c>
      <c r="E42" s="95">
        <v>941</v>
      </c>
      <c r="G42">
        <v>4000</v>
      </c>
      <c r="H42">
        <v>5000</v>
      </c>
      <c r="I42" s="1" t="s">
        <v>79</v>
      </c>
    </row>
    <row r="43" spans="2:9" x14ac:dyDescent="0.25">
      <c r="B43" s="1" t="s">
        <v>44</v>
      </c>
      <c r="C43" s="5">
        <f t="shared" si="0"/>
        <v>1933</v>
      </c>
      <c r="D43" s="30">
        <f t="shared" si="1"/>
        <v>100</v>
      </c>
      <c r="E43" s="95">
        <v>768</v>
      </c>
      <c r="G43">
        <v>1833</v>
      </c>
      <c r="H43">
        <v>1933</v>
      </c>
      <c r="I43" s="1" t="s">
        <v>44</v>
      </c>
    </row>
    <row r="44" spans="2:9" x14ac:dyDescent="0.25">
      <c r="B44" s="1" t="s">
        <v>92</v>
      </c>
      <c r="C44" s="5">
        <f t="shared" si="0"/>
        <v>264</v>
      </c>
      <c r="D44" s="30">
        <f t="shared" si="1"/>
        <v>0</v>
      </c>
      <c r="E44" s="95">
        <v>498</v>
      </c>
      <c r="G44">
        <v>264</v>
      </c>
      <c r="H44">
        <v>264</v>
      </c>
      <c r="I44" s="1" t="s">
        <v>92</v>
      </c>
    </row>
    <row r="45" spans="2:9" x14ac:dyDescent="0.25">
      <c r="B45" s="1" t="s">
        <v>28</v>
      </c>
      <c r="C45" s="5">
        <f t="shared" si="0"/>
        <v>3301</v>
      </c>
      <c r="D45" s="30">
        <f t="shared" si="1"/>
        <v>100</v>
      </c>
      <c r="E45" s="95">
        <v>373</v>
      </c>
      <c r="G45">
        <v>3201</v>
      </c>
      <c r="H45">
        <v>3301</v>
      </c>
      <c r="I45" s="1" t="s">
        <v>28</v>
      </c>
    </row>
    <row r="46" spans="2:9" x14ac:dyDescent="0.25">
      <c r="B46" s="1" t="s">
        <v>53</v>
      </c>
      <c r="C46" s="5">
        <f t="shared" si="0"/>
        <v>300</v>
      </c>
      <c r="D46" s="30">
        <f t="shared" si="1"/>
        <v>100</v>
      </c>
      <c r="E46" s="95">
        <v>460</v>
      </c>
      <c r="G46">
        <v>200</v>
      </c>
      <c r="H46">
        <v>300</v>
      </c>
      <c r="I46" s="1" t="s">
        <v>53</v>
      </c>
    </row>
    <row r="47" spans="2:9" x14ac:dyDescent="0.25">
      <c r="B47" s="1"/>
      <c r="C47" s="5"/>
      <c r="D47" s="30"/>
      <c r="E47" s="95"/>
      <c r="I47" s="1"/>
    </row>
    <row r="48" spans="2:9" x14ac:dyDescent="0.25">
      <c r="B48" s="1" t="s">
        <v>82</v>
      </c>
      <c r="C48" s="5">
        <f t="shared" si="0"/>
        <v>2272.27</v>
      </c>
      <c r="D48" s="30">
        <f t="shared" si="1"/>
        <v>415.86999999999989</v>
      </c>
      <c r="E48" s="95">
        <v>829</v>
      </c>
      <c r="G48">
        <v>1856.4</v>
      </c>
      <c r="H48">
        <v>2272.27</v>
      </c>
      <c r="I48" s="1" t="s">
        <v>82</v>
      </c>
    </row>
    <row r="49" spans="2:9" x14ac:dyDescent="0.25">
      <c r="B49" s="1" t="s">
        <v>18</v>
      </c>
      <c r="C49" s="5">
        <f t="shared" si="0"/>
        <v>833</v>
      </c>
      <c r="D49" s="30">
        <f t="shared" si="1"/>
        <v>247</v>
      </c>
      <c r="E49" s="95">
        <v>480</v>
      </c>
      <c r="G49">
        <v>586</v>
      </c>
      <c r="H49">
        <v>833</v>
      </c>
      <c r="I49" s="1" t="s">
        <v>18</v>
      </c>
    </row>
    <row r="50" spans="2:9" x14ac:dyDescent="0.25">
      <c r="B50" s="1" t="s">
        <v>23</v>
      </c>
      <c r="C50" s="5">
        <f t="shared" si="0"/>
        <v>981.25</v>
      </c>
      <c r="D50" s="30">
        <f t="shared" si="1"/>
        <v>195.25</v>
      </c>
      <c r="E50" s="95">
        <v>1418</v>
      </c>
      <c r="G50">
        <v>786</v>
      </c>
      <c r="H50">
        <v>981.25</v>
      </c>
      <c r="I50" s="1" t="s">
        <v>23</v>
      </c>
    </row>
    <row r="51" spans="2:9" x14ac:dyDescent="0.25">
      <c r="B51" s="1"/>
      <c r="C51" s="5"/>
      <c r="D51" s="30"/>
      <c r="E51" s="95"/>
      <c r="I51" s="1"/>
    </row>
    <row r="52" spans="2:9" x14ac:dyDescent="0.25">
      <c r="B52" s="1"/>
      <c r="C52" s="5"/>
      <c r="D52" s="30"/>
      <c r="E52" s="95"/>
      <c r="I52" s="1"/>
    </row>
    <row r="53" spans="2:9" x14ac:dyDescent="0.25">
      <c r="B53" s="1" t="s">
        <v>116</v>
      </c>
      <c r="C53" s="5">
        <f t="shared" si="0"/>
        <v>892</v>
      </c>
      <c r="D53" s="30">
        <f t="shared" si="1"/>
        <v>500</v>
      </c>
      <c r="E53" s="95">
        <v>466</v>
      </c>
      <c r="G53">
        <v>392</v>
      </c>
      <c r="H53">
        <v>892</v>
      </c>
      <c r="I53" s="1" t="s">
        <v>116</v>
      </c>
    </row>
    <row r="54" spans="2:9" x14ac:dyDescent="0.25">
      <c r="B54" s="1"/>
      <c r="C54" s="5"/>
      <c r="D54" s="30"/>
      <c r="E54" s="95"/>
      <c r="I54" s="1"/>
    </row>
    <row r="55" spans="2:9" x14ac:dyDescent="0.25">
      <c r="B55" s="1" t="s">
        <v>51</v>
      </c>
      <c r="C55" s="5">
        <f t="shared" si="0"/>
        <v>561</v>
      </c>
      <c r="D55" s="30">
        <f t="shared" si="1"/>
        <v>140</v>
      </c>
      <c r="E55" s="95">
        <v>763</v>
      </c>
      <c r="G55">
        <v>421</v>
      </c>
      <c r="H55">
        <v>561</v>
      </c>
      <c r="I55" s="1" t="s">
        <v>51</v>
      </c>
    </row>
    <row r="56" spans="2:9" x14ac:dyDescent="0.25">
      <c r="B56" s="1" t="s">
        <v>93</v>
      </c>
      <c r="C56" s="5">
        <f t="shared" si="0"/>
        <v>1633.92</v>
      </c>
      <c r="D56" s="30">
        <f t="shared" si="1"/>
        <v>1074.8600000000001</v>
      </c>
      <c r="E56" s="95">
        <v>831</v>
      </c>
      <c r="G56">
        <v>559.05999999999995</v>
      </c>
      <c r="H56">
        <v>1633.92</v>
      </c>
      <c r="I56" s="1" t="s">
        <v>93</v>
      </c>
    </row>
    <row r="57" spans="2:9" x14ac:dyDescent="0.25">
      <c r="B57" s="1" t="s">
        <v>64</v>
      </c>
      <c r="C57" s="5">
        <f t="shared" si="0"/>
        <v>2698</v>
      </c>
      <c r="D57" s="30">
        <f t="shared" si="1"/>
        <v>449</v>
      </c>
      <c r="E57" s="95">
        <v>1146</v>
      </c>
      <c r="G57">
        <v>2249</v>
      </c>
      <c r="H57">
        <v>2698</v>
      </c>
      <c r="I57" s="1" t="s">
        <v>64</v>
      </c>
    </row>
    <row r="58" spans="2:9" x14ac:dyDescent="0.25">
      <c r="B58" s="1" t="s">
        <v>100</v>
      </c>
      <c r="C58" s="5">
        <f t="shared" si="0"/>
        <v>691</v>
      </c>
      <c r="D58" s="30">
        <f t="shared" si="1"/>
        <v>152</v>
      </c>
      <c r="E58" s="95">
        <v>968</v>
      </c>
      <c r="G58">
        <v>539</v>
      </c>
      <c r="H58">
        <v>691</v>
      </c>
      <c r="I58" s="1" t="s">
        <v>100</v>
      </c>
    </row>
    <row r="59" spans="2:9" x14ac:dyDescent="0.25">
      <c r="B59" s="1" t="s">
        <v>41</v>
      </c>
      <c r="C59" s="5">
        <f t="shared" si="0"/>
        <v>1479</v>
      </c>
      <c r="D59" s="30">
        <f t="shared" si="1"/>
        <v>567</v>
      </c>
      <c r="E59" s="95">
        <v>710</v>
      </c>
      <c r="G59">
        <v>912</v>
      </c>
      <c r="H59">
        <v>1479</v>
      </c>
      <c r="I59" s="1" t="s">
        <v>41</v>
      </c>
    </row>
    <row r="60" spans="2:9" x14ac:dyDescent="0.25">
      <c r="B60" s="1" t="s">
        <v>73</v>
      </c>
      <c r="C60" s="5">
        <f t="shared" si="0"/>
        <v>185</v>
      </c>
      <c r="D60" s="30">
        <f t="shared" si="1"/>
        <v>5</v>
      </c>
      <c r="E60" s="95">
        <v>263</v>
      </c>
      <c r="G60">
        <v>180</v>
      </c>
      <c r="H60">
        <v>185</v>
      </c>
      <c r="I60" s="1" t="s">
        <v>73</v>
      </c>
    </row>
    <row r="61" spans="2:9" x14ac:dyDescent="0.25">
      <c r="B61" s="1" t="s">
        <v>15</v>
      </c>
      <c r="C61" s="5">
        <f t="shared" si="0"/>
        <v>200</v>
      </c>
      <c r="D61" s="30">
        <f t="shared" si="1"/>
        <v>0</v>
      </c>
      <c r="E61" s="95">
        <v>367</v>
      </c>
      <c r="G61">
        <v>200</v>
      </c>
      <c r="H61">
        <v>200</v>
      </c>
      <c r="I61" s="1" t="s">
        <v>15</v>
      </c>
    </row>
    <row r="62" spans="2:9" x14ac:dyDescent="0.25">
      <c r="B62" s="1" t="s">
        <v>63</v>
      </c>
      <c r="C62" s="5">
        <f t="shared" si="0"/>
        <v>1000</v>
      </c>
      <c r="D62" s="30">
        <f t="shared" si="1"/>
        <v>200</v>
      </c>
      <c r="E62" s="95">
        <v>484</v>
      </c>
      <c r="G62">
        <v>800</v>
      </c>
      <c r="H62">
        <v>1000</v>
      </c>
      <c r="I62" s="1" t="s">
        <v>63</v>
      </c>
    </row>
    <row r="63" spans="2:9" x14ac:dyDescent="0.25">
      <c r="B63" s="1"/>
      <c r="C63" s="5"/>
      <c r="D63" s="30"/>
      <c r="E63" s="95"/>
      <c r="I63" s="1"/>
    </row>
    <row r="64" spans="2:9" x14ac:dyDescent="0.25">
      <c r="B64" s="1" t="s">
        <v>39</v>
      </c>
      <c r="C64" s="5">
        <f t="shared" si="0"/>
        <v>1404</v>
      </c>
      <c r="D64" s="30">
        <f t="shared" si="1"/>
        <v>404</v>
      </c>
      <c r="E64" s="95">
        <v>596</v>
      </c>
      <c r="G64">
        <v>1000</v>
      </c>
      <c r="H64">
        <v>1404</v>
      </c>
      <c r="I64" s="1" t="s">
        <v>39</v>
      </c>
    </row>
    <row r="65" spans="2:9" x14ac:dyDescent="0.25">
      <c r="B65" s="1" t="s">
        <v>54</v>
      </c>
      <c r="C65" s="5">
        <f t="shared" si="0"/>
        <v>42</v>
      </c>
      <c r="D65" s="30">
        <f t="shared" si="1"/>
        <v>0</v>
      </c>
      <c r="E65" s="95">
        <v>229</v>
      </c>
      <c r="G65">
        <v>42</v>
      </c>
      <c r="H65">
        <v>42</v>
      </c>
      <c r="I65" s="1" t="s">
        <v>54</v>
      </c>
    </row>
    <row r="66" spans="2:9" x14ac:dyDescent="0.25">
      <c r="B66" s="1" t="s">
        <v>22</v>
      </c>
      <c r="C66" s="5">
        <f t="shared" si="0"/>
        <v>1221</v>
      </c>
      <c r="D66" s="30">
        <f t="shared" si="1"/>
        <v>486</v>
      </c>
      <c r="E66" s="95">
        <v>709</v>
      </c>
      <c r="G66">
        <v>735</v>
      </c>
      <c r="H66">
        <v>1221</v>
      </c>
      <c r="I66" s="1" t="s">
        <v>22</v>
      </c>
    </row>
    <row r="67" spans="2:9" x14ac:dyDescent="0.25">
      <c r="B67" s="1" t="s">
        <v>24</v>
      </c>
      <c r="C67" s="5">
        <f t="shared" ref="C67:C124" si="2">H67</f>
        <v>9872</v>
      </c>
      <c r="D67" s="30">
        <f t="shared" ref="D67:D124" si="3">H67-G67</f>
        <v>1785</v>
      </c>
      <c r="E67" s="95">
        <v>2923</v>
      </c>
      <c r="G67">
        <v>8087</v>
      </c>
      <c r="H67">
        <v>9872</v>
      </c>
      <c r="I67" s="1" t="s">
        <v>24</v>
      </c>
    </row>
    <row r="68" spans="2:9" x14ac:dyDescent="0.25">
      <c r="B68" s="1" t="s">
        <v>86</v>
      </c>
      <c r="C68" s="5">
        <f t="shared" si="2"/>
        <v>500</v>
      </c>
      <c r="D68" s="30">
        <f t="shared" si="3"/>
        <v>100</v>
      </c>
      <c r="E68" s="95">
        <v>505</v>
      </c>
      <c r="G68">
        <v>400</v>
      </c>
      <c r="H68">
        <v>500</v>
      </c>
      <c r="I68" s="1" t="s">
        <v>86</v>
      </c>
    </row>
    <row r="69" spans="2:9" x14ac:dyDescent="0.25">
      <c r="B69" s="1" t="s">
        <v>6</v>
      </c>
      <c r="C69" s="5">
        <f t="shared" si="2"/>
        <v>470</v>
      </c>
      <c r="D69" s="30">
        <f t="shared" si="3"/>
        <v>50</v>
      </c>
      <c r="E69" s="95">
        <v>312</v>
      </c>
      <c r="G69">
        <v>420</v>
      </c>
      <c r="H69">
        <v>470</v>
      </c>
      <c r="I69" s="1" t="s">
        <v>6</v>
      </c>
    </row>
    <row r="70" spans="2:9" x14ac:dyDescent="0.25">
      <c r="B70" s="1" t="s">
        <v>29</v>
      </c>
      <c r="C70" s="5">
        <f t="shared" si="2"/>
        <v>1106</v>
      </c>
      <c r="D70" s="30">
        <f t="shared" si="3"/>
        <v>1000</v>
      </c>
      <c r="E70" s="95">
        <v>877</v>
      </c>
      <c r="G70">
        <v>106</v>
      </c>
      <c r="H70">
        <v>1106</v>
      </c>
      <c r="I70" s="1" t="s">
        <v>29</v>
      </c>
    </row>
    <row r="71" spans="2:9" x14ac:dyDescent="0.25">
      <c r="B71" s="1" t="s">
        <v>90</v>
      </c>
      <c r="C71" s="5">
        <f t="shared" si="2"/>
        <v>200</v>
      </c>
      <c r="D71" s="30">
        <f t="shared" si="3"/>
        <v>40</v>
      </c>
      <c r="E71" s="95">
        <v>147</v>
      </c>
      <c r="G71">
        <v>160</v>
      </c>
      <c r="H71">
        <v>200</v>
      </c>
      <c r="I71" s="1" t="s">
        <v>90</v>
      </c>
    </row>
    <row r="72" spans="2:9" x14ac:dyDescent="0.25">
      <c r="B72" s="1" t="s">
        <v>37</v>
      </c>
      <c r="C72" s="5">
        <f t="shared" si="2"/>
        <v>1220</v>
      </c>
      <c r="D72" s="30">
        <f t="shared" si="3"/>
        <v>250</v>
      </c>
      <c r="E72" s="95">
        <v>756</v>
      </c>
      <c r="G72">
        <v>970</v>
      </c>
      <c r="H72">
        <v>1220</v>
      </c>
      <c r="I72" s="1" t="s">
        <v>37</v>
      </c>
    </row>
    <row r="73" spans="2:9" x14ac:dyDescent="0.25">
      <c r="B73" s="1" t="s">
        <v>17</v>
      </c>
      <c r="C73" s="5">
        <f t="shared" si="2"/>
        <v>3194</v>
      </c>
      <c r="D73" s="30">
        <f t="shared" si="3"/>
        <v>687</v>
      </c>
      <c r="E73" s="95">
        <v>1337</v>
      </c>
      <c r="G73">
        <v>2507</v>
      </c>
      <c r="H73">
        <v>3194</v>
      </c>
      <c r="I73" s="1" t="s">
        <v>17</v>
      </c>
    </row>
    <row r="74" spans="2:9" x14ac:dyDescent="0.25">
      <c r="B74" s="1"/>
      <c r="C74" s="5"/>
      <c r="D74" s="30"/>
      <c r="E74" s="95"/>
      <c r="I74" s="1"/>
    </row>
    <row r="75" spans="2:9" x14ac:dyDescent="0.25">
      <c r="B75" s="1" t="s">
        <v>14</v>
      </c>
      <c r="C75" s="5">
        <f t="shared" si="2"/>
        <v>790</v>
      </c>
      <c r="D75" s="30">
        <f t="shared" si="3"/>
        <v>53</v>
      </c>
      <c r="E75" s="95">
        <v>386</v>
      </c>
      <c r="G75">
        <v>737</v>
      </c>
      <c r="H75">
        <v>790</v>
      </c>
      <c r="I75" s="1" t="s">
        <v>14</v>
      </c>
    </row>
    <row r="76" spans="2:9" x14ac:dyDescent="0.25">
      <c r="B76" s="1" t="s">
        <v>26</v>
      </c>
      <c r="C76" s="5">
        <f t="shared" si="2"/>
        <v>1123.44</v>
      </c>
      <c r="D76" s="30">
        <f t="shared" si="3"/>
        <v>239</v>
      </c>
      <c r="E76" s="95">
        <v>1702</v>
      </c>
      <c r="G76">
        <v>884.44</v>
      </c>
      <c r="H76">
        <v>1123.44</v>
      </c>
      <c r="I76" s="1" t="s">
        <v>26</v>
      </c>
    </row>
    <row r="77" spans="2:9" x14ac:dyDescent="0.25">
      <c r="B77" s="1" t="s">
        <v>32</v>
      </c>
      <c r="C77" s="5">
        <f t="shared" si="2"/>
        <v>1555.5</v>
      </c>
      <c r="D77" s="30">
        <f t="shared" si="3"/>
        <v>226.5</v>
      </c>
      <c r="E77" s="95">
        <v>417</v>
      </c>
      <c r="G77">
        <v>1329</v>
      </c>
      <c r="H77">
        <v>1555.5</v>
      </c>
      <c r="I77" s="1" t="s">
        <v>32</v>
      </c>
    </row>
    <row r="78" spans="2:9" x14ac:dyDescent="0.25">
      <c r="B78" s="1" t="s">
        <v>34</v>
      </c>
      <c r="C78" s="5">
        <f t="shared" si="2"/>
        <v>4119</v>
      </c>
      <c r="D78" s="30">
        <f t="shared" si="3"/>
        <v>847</v>
      </c>
      <c r="E78" s="95">
        <v>1121</v>
      </c>
      <c r="G78">
        <v>3272</v>
      </c>
      <c r="H78">
        <v>4119</v>
      </c>
      <c r="I78" s="1" t="s">
        <v>34</v>
      </c>
    </row>
    <row r="79" spans="2:9" x14ac:dyDescent="0.25">
      <c r="B79" s="1" t="s">
        <v>65</v>
      </c>
      <c r="C79" s="5">
        <f t="shared" si="2"/>
        <v>500</v>
      </c>
      <c r="D79" s="30">
        <f t="shared" si="3"/>
        <v>100</v>
      </c>
      <c r="E79" s="95">
        <v>513</v>
      </c>
      <c r="G79">
        <v>400</v>
      </c>
      <c r="H79">
        <v>500</v>
      </c>
      <c r="I79" s="1" t="s">
        <v>65</v>
      </c>
    </row>
    <row r="80" spans="2:9" x14ac:dyDescent="0.25">
      <c r="B80" s="1" t="s">
        <v>74</v>
      </c>
      <c r="C80" s="5">
        <f t="shared" si="2"/>
        <v>125</v>
      </c>
      <c r="D80" s="30">
        <f t="shared" si="3"/>
        <v>25</v>
      </c>
      <c r="E80" s="95">
        <v>553</v>
      </c>
      <c r="G80">
        <v>100</v>
      </c>
      <c r="H80">
        <v>125</v>
      </c>
      <c r="I80" s="1" t="s">
        <v>74</v>
      </c>
    </row>
    <row r="81" spans="2:9" x14ac:dyDescent="0.25">
      <c r="B81" s="1" t="s">
        <v>69</v>
      </c>
      <c r="C81" s="5">
        <f t="shared" si="2"/>
        <v>80</v>
      </c>
      <c r="D81" s="30">
        <f t="shared" si="3"/>
        <v>25</v>
      </c>
      <c r="E81" s="95">
        <v>425</v>
      </c>
      <c r="G81">
        <v>55</v>
      </c>
      <c r="H81">
        <v>80</v>
      </c>
      <c r="I81" s="1" t="s">
        <v>69</v>
      </c>
    </row>
    <row r="82" spans="2:9" x14ac:dyDescent="0.25">
      <c r="B82" s="1" t="s">
        <v>62</v>
      </c>
      <c r="C82" s="5">
        <f t="shared" si="2"/>
        <v>763</v>
      </c>
      <c r="D82" s="30">
        <f t="shared" si="3"/>
        <v>265</v>
      </c>
      <c r="E82" s="95">
        <v>701</v>
      </c>
      <c r="G82">
        <v>498</v>
      </c>
      <c r="H82">
        <v>763</v>
      </c>
      <c r="I82" s="1" t="s">
        <v>62</v>
      </c>
    </row>
    <row r="83" spans="2:9" x14ac:dyDescent="0.25">
      <c r="B83" s="1" t="s">
        <v>87</v>
      </c>
      <c r="C83" s="5">
        <f t="shared" si="2"/>
        <v>2356</v>
      </c>
      <c r="D83" s="30">
        <f t="shared" si="3"/>
        <v>497</v>
      </c>
      <c r="E83" s="95">
        <v>497</v>
      </c>
      <c r="G83">
        <v>1859</v>
      </c>
      <c r="H83">
        <v>2356</v>
      </c>
      <c r="I83" s="1" t="s">
        <v>87</v>
      </c>
    </row>
    <row r="84" spans="2:9" x14ac:dyDescent="0.25">
      <c r="B84" s="1" t="s">
        <v>111</v>
      </c>
      <c r="C84" s="5">
        <f t="shared" si="2"/>
        <v>75</v>
      </c>
      <c r="D84" s="30">
        <f t="shared" si="3"/>
        <v>15</v>
      </c>
      <c r="E84" s="95">
        <v>140</v>
      </c>
      <c r="G84">
        <v>60</v>
      </c>
      <c r="H84">
        <v>75</v>
      </c>
      <c r="I84" s="1" t="s">
        <v>111</v>
      </c>
    </row>
    <row r="85" spans="2:9" x14ac:dyDescent="0.25">
      <c r="B85" s="1" t="s">
        <v>78</v>
      </c>
      <c r="C85" s="5">
        <f t="shared" si="2"/>
        <v>4624.79</v>
      </c>
      <c r="D85" s="30">
        <f t="shared" si="3"/>
        <v>1134.8699999999999</v>
      </c>
      <c r="E85" s="95">
        <v>1464</v>
      </c>
      <c r="G85">
        <v>3489.92</v>
      </c>
      <c r="H85">
        <v>4624.79</v>
      </c>
      <c r="I85" s="1" t="s">
        <v>78</v>
      </c>
    </row>
    <row r="86" spans="2:9" x14ac:dyDescent="0.25">
      <c r="B86" s="1" t="s">
        <v>48</v>
      </c>
      <c r="C86" s="5">
        <f t="shared" si="2"/>
        <v>340</v>
      </c>
      <c r="D86" s="30">
        <f t="shared" si="3"/>
        <v>100</v>
      </c>
      <c r="E86" s="95">
        <v>264</v>
      </c>
      <c r="G86">
        <v>240</v>
      </c>
      <c r="H86">
        <v>340</v>
      </c>
      <c r="I86" s="1" t="s">
        <v>48</v>
      </c>
    </row>
    <row r="87" spans="2:9" x14ac:dyDescent="0.25">
      <c r="B87" s="1" t="s">
        <v>96</v>
      </c>
      <c r="C87" s="5">
        <f t="shared" si="2"/>
        <v>300</v>
      </c>
      <c r="D87" s="30">
        <f t="shared" si="3"/>
        <v>100</v>
      </c>
      <c r="E87" s="95">
        <v>274</v>
      </c>
      <c r="G87">
        <v>200</v>
      </c>
      <c r="H87">
        <v>300</v>
      </c>
      <c r="I87" s="1" t="s">
        <v>96</v>
      </c>
    </row>
    <row r="88" spans="2:9" x14ac:dyDescent="0.25">
      <c r="B88" s="1"/>
      <c r="C88" s="5"/>
      <c r="D88" s="30"/>
      <c r="E88" s="95"/>
      <c r="I88" s="1"/>
    </row>
    <row r="89" spans="2:9" x14ac:dyDescent="0.25">
      <c r="B89" s="1"/>
      <c r="C89" s="5"/>
      <c r="D89" s="30"/>
      <c r="E89" s="95"/>
      <c r="I89" s="1"/>
    </row>
    <row r="90" spans="2:9" x14ac:dyDescent="0.25">
      <c r="B90" s="1" t="s">
        <v>8</v>
      </c>
      <c r="C90" s="5">
        <f t="shared" si="2"/>
        <v>1917.25</v>
      </c>
      <c r="D90" s="30">
        <f t="shared" si="3"/>
        <v>729</v>
      </c>
      <c r="E90" s="95">
        <v>558</v>
      </c>
      <c r="G90">
        <v>1188.25</v>
      </c>
      <c r="H90">
        <v>1917.25</v>
      </c>
      <c r="I90" s="1" t="s">
        <v>8</v>
      </c>
    </row>
    <row r="91" spans="2:9" x14ac:dyDescent="0.25">
      <c r="B91" s="1" t="s">
        <v>58</v>
      </c>
      <c r="C91" s="5">
        <f t="shared" si="2"/>
        <v>194</v>
      </c>
      <c r="D91" s="30">
        <f t="shared" si="3"/>
        <v>25</v>
      </c>
      <c r="E91" s="95">
        <v>520</v>
      </c>
      <c r="G91">
        <v>169</v>
      </c>
      <c r="H91">
        <v>194</v>
      </c>
      <c r="I91" s="1" t="s">
        <v>58</v>
      </c>
    </row>
    <row r="92" spans="2:9" x14ac:dyDescent="0.25">
      <c r="B92" s="1" t="s">
        <v>91</v>
      </c>
      <c r="C92" s="5">
        <f t="shared" si="2"/>
        <v>2000</v>
      </c>
      <c r="D92" s="30">
        <f t="shared" si="3"/>
        <v>500</v>
      </c>
      <c r="E92" s="95">
        <v>971</v>
      </c>
      <c r="G92">
        <v>1500</v>
      </c>
      <c r="H92">
        <v>2000</v>
      </c>
      <c r="I92" s="1" t="s">
        <v>91</v>
      </c>
    </row>
    <row r="93" spans="2:9" x14ac:dyDescent="0.25">
      <c r="B93" s="1" t="s">
        <v>67</v>
      </c>
      <c r="C93" s="5">
        <f t="shared" si="2"/>
        <v>60</v>
      </c>
      <c r="D93" s="30">
        <f t="shared" si="3"/>
        <v>0</v>
      </c>
      <c r="E93" s="95">
        <v>443</v>
      </c>
      <c r="G93">
        <v>60</v>
      </c>
      <c r="H93">
        <v>60</v>
      </c>
      <c r="I93" s="1" t="s">
        <v>67</v>
      </c>
    </row>
    <row r="94" spans="2:9" x14ac:dyDescent="0.25">
      <c r="B94" s="1" t="s">
        <v>59</v>
      </c>
      <c r="C94" s="5">
        <f t="shared" si="2"/>
        <v>796</v>
      </c>
      <c r="D94" s="30">
        <f t="shared" si="3"/>
        <v>0</v>
      </c>
      <c r="E94" s="95">
        <v>1124</v>
      </c>
      <c r="G94">
        <v>796</v>
      </c>
      <c r="H94">
        <v>796</v>
      </c>
      <c r="I94" s="1" t="s">
        <v>59</v>
      </c>
    </row>
    <row r="95" spans="2:9" x14ac:dyDescent="0.25">
      <c r="B95" s="1" t="s">
        <v>98</v>
      </c>
      <c r="C95" s="5">
        <f t="shared" si="2"/>
        <v>250</v>
      </c>
      <c r="D95" s="30">
        <f t="shared" si="3"/>
        <v>50</v>
      </c>
      <c r="E95" s="95">
        <v>222</v>
      </c>
      <c r="G95">
        <v>200</v>
      </c>
      <c r="H95">
        <v>250</v>
      </c>
      <c r="I95" s="1" t="s">
        <v>98</v>
      </c>
    </row>
    <row r="96" spans="2:9" x14ac:dyDescent="0.25">
      <c r="B96" s="1" t="s">
        <v>36</v>
      </c>
      <c r="C96" s="5">
        <f t="shared" si="2"/>
        <v>1020</v>
      </c>
      <c r="D96" s="30">
        <f t="shared" si="3"/>
        <v>200</v>
      </c>
      <c r="E96" s="95">
        <v>742</v>
      </c>
      <c r="G96">
        <v>820</v>
      </c>
      <c r="H96">
        <v>1020</v>
      </c>
      <c r="I96" s="1" t="s">
        <v>36</v>
      </c>
    </row>
    <row r="97" spans="2:9" x14ac:dyDescent="0.25">
      <c r="B97" s="1" t="s">
        <v>12</v>
      </c>
      <c r="C97" s="5">
        <f t="shared" si="2"/>
        <v>1008</v>
      </c>
      <c r="D97" s="30">
        <f t="shared" si="3"/>
        <v>224</v>
      </c>
      <c r="E97" s="95">
        <v>1427</v>
      </c>
      <c r="G97">
        <v>784</v>
      </c>
      <c r="H97">
        <v>1008</v>
      </c>
      <c r="I97" s="1" t="s">
        <v>12</v>
      </c>
    </row>
    <row r="98" spans="2:9" x14ac:dyDescent="0.25">
      <c r="B98" s="1"/>
      <c r="C98" s="5"/>
      <c r="D98" s="30"/>
      <c r="E98" s="95"/>
      <c r="I98" s="1"/>
    </row>
    <row r="99" spans="2:9" x14ac:dyDescent="0.25">
      <c r="B99" s="1" t="s">
        <v>30</v>
      </c>
      <c r="C99" s="5">
        <f t="shared" si="2"/>
        <v>2857.75</v>
      </c>
      <c r="D99" s="30">
        <f t="shared" si="3"/>
        <v>655</v>
      </c>
      <c r="E99" s="95">
        <v>724</v>
      </c>
      <c r="G99">
        <v>2202.75</v>
      </c>
      <c r="H99">
        <v>2857.75</v>
      </c>
      <c r="I99" s="1" t="s">
        <v>30</v>
      </c>
    </row>
    <row r="100" spans="2:9" x14ac:dyDescent="0.25">
      <c r="B100" s="1" t="s">
        <v>11</v>
      </c>
      <c r="C100" s="5">
        <f t="shared" si="2"/>
        <v>432</v>
      </c>
      <c r="D100" s="30">
        <f t="shared" si="3"/>
        <v>58</v>
      </c>
      <c r="E100" s="95">
        <v>234</v>
      </c>
      <c r="G100">
        <v>374</v>
      </c>
      <c r="H100">
        <v>432</v>
      </c>
      <c r="I100" s="1" t="s">
        <v>11</v>
      </c>
    </row>
    <row r="101" spans="2:9" x14ac:dyDescent="0.25">
      <c r="B101" s="1" t="s">
        <v>57</v>
      </c>
      <c r="C101" s="5">
        <f t="shared" si="2"/>
        <v>150</v>
      </c>
      <c r="D101" s="30">
        <f t="shared" si="3"/>
        <v>10</v>
      </c>
      <c r="E101" s="95">
        <v>271</v>
      </c>
      <c r="G101">
        <v>140</v>
      </c>
      <c r="H101">
        <v>150</v>
      </c>
      <c r="I101" s="1" t="s">
        <v>57</v>
      </c>
    </row>
    <row r="102" spans="2:9" x14ac:dyDescent="0.25">
      <c r="B102" s="1" t="s">
        <v>10</v>
      </c>
      <c r="C102" s="5">
        <f t="shared" si="2"/>
        <v>1100</v>
      </c>
      <c r="D102" s="30">
        <f t="shared" si="3"/>
        <v>200</v>
      </c>
      <c r="E102" s="95">
        <v>567</v>
      </c>
      <c r="G102">
        <v>900</v>
      </c>
      <c r="H102">
        <v>1100</v>
      </c>
      <c r="I102" s="1" t="s">
        <v>10</v>
      </c>
    </row>
    <row r="103" spans="2:9" x14ac:dyDescent="0.25">
      <c r="B103" s="1" t="s">
        <v>33</v>
      </c>
      <c r="C103" s="5">
        <f t="shared" si="2"/>
        <v>2684</v>
      </c>
      <c r="D103" s="30">
        <f t="shared" si="3"/>
        <v>638</v>
      </c>
      <c r="E103" s="95">
        <v>305</v>
      </c>
      <c r="G103">
        <v>2046</v>
      </c>
      <c r="H103">
        <v>2684</v>
      </c>
      <c r="I103" s="1" t="s">
        <v>33</v>
      </c>
    </row>
    <row r="104" spans="2:9" x14ac:dyDescent="0.25">
      <c r="B104" s="1" t="s">
        <v>7</v>
      </c>
      <c r="C104" s="5">
        <f t="shared" si="2"/>
        <v>281</v>
      </c>
      <c r="D104" s="30">
        <f t="shared" si="3"/>
        <v>100</v>
      </c>
      <c r="E104" s="95">
        <v>302</v>
      </c>
      <c r="G104">
        <v>181</v>
      </c>
      <c r="H104">
        <v>281</v>
      </c>
      <c r="I104" s="1" t="s">
        <v>7</v>
      </c>
    </row>
    <row r="105" spans="2:9" x14ac:dyDescent="0.25">
      <c r="B105" s="1" t="s">
        <v>101</v>
      </c>
      <c r="C105" s="5">
        <f t="shared" si="2"/>
        <v>281</v>
      </c>
      <c r="D105" s="30">
        <f t="shared" si="3"/>
        <v>58</v>
      </c>
      <c r="E105" s="95">
        <v>379</v>
      </c>
      <c r="G105">
        <v>223</v>
      </c>
      <c r="H105">
        <v>281</v>
      </c>
      <c r="I105" s="1" t="s">
        <v>101</v>
      </c>
    </row>
    <row r="106" spans="2:9" x14ac:dyDescent="0.25">
      <c r="B106" s="1"/>
      <c r="C106" s="5"/>
      <c r="D106" s="30"/>
      <c r="E106" s="95"/>
      <c r="I106" s="1"/>
    </row>
    <row r="107" spans="2:9" x14ac:dyDescent="0.25">
      <c r="B107" s="1" t="s">
        <v>80</v>
      </c>
      <c r="C107" s="5">
        <f t="shared" si="2"/>
        <v>1103.74</v>
      </c>
      <c r="D107" s="30">
        <f t="shared" si="3"/>
        <v>0</v>
      </c>
      <c r="E107" s="95">
        <v>1708</v>
      </c>
      <c r="G107">
        <v>1103.74</v>
      </c>
      <c r="H107">
        <v>1103.74</v>
      </c>
      <c r="I107" s="1" t="s">
        <v>80</v>
      </c>
    </row>
    <row r="108" spans="2:9" x14ac:dyDescent="0.25">
      <c r="B108" s="1" t="s">
        <v>20</v>
      </c>
      <c r="C108" s="5">
        <f t="shared" si="2"/>
        <v>448</v>
      </c>
      <c r="D108" s="30">
        <f t="shared" si="3"/>
        <v>167</v>
      </c>
      <c r="E108" s="95">
        <v>272</v>
      </c>
      <c r="G108">
        <v>281</v>
      </c>
      <c r="H108">
        <v>448</v>
      </c>
      <c r="I108" s="1" t="s">
        <v>20</v>
      </c>
    </row>
    <row r="109" spans="2:9" x14ac:dyDescent="0.25">
      <c r="B109" s="1" t="s">
        <v>9</v>
      </c>
      <c r="C109" s="5">
        <f t="shared" si="2"/>
        <v>50</v>
      </c>
      <c r="D109" s="30">
        <f t="shared" si="3"/>
        <v>0</v>
      </c>
      <c r="E109" s="95">
        <v>852</v>
      </c>
      <c r="G109">
        <v>50</v>
      </c>
      <c r="H109">
        <v>50</v>
      </c>
      <c r="I109" s="1" t="s">
        <v>9</v>
      </c>
    </row>
    <row r="110" spans="2:9" x14ac:dyDescent="0.25">
      <c r="B110" s="1" t="s">
        <v>85</v>
      </c>
      <c r="C110" s="5">
        <f t="shared" si="2"/>
        <v>308</v>
      </c>
      <c r="D110" s="30">
        <f t="shared" si="3"/>
        <v>108</v>
      </c>
      <c r="E110" s="95">
        <v>804</v>
      </c>
      <c r="G110">
        <v>200</v>
      </c>
      <c r="H110">
        <v>308</v>
      </c>
      <c r="I110" s="1" t="s">
        <v>85</v>
      </c>
    </row>
    <row r="111" spans="2:9" x14ac:dyDescent="0.25">
      <c r="B111" s="1" t="s">
        <v>104</v>
      </c>
      <c r="C111" s="5">
        <f t="shared" si="2"/>
        <v>123</v>
      </c>
      <c r="D111" s="30">
        <f t="shared" si="3"/>
        <v>20</v>
      </c>
      <c r="E111" s="95">
        <v>129</v>
      </c>
      <c r="G111">
        <v>103</v>
      </c>
      <c r="H111">
        <v>123</v>
      </c>
      <c r="I111" s="1" t="s">
        <v>104</v>
      </c>
    </row>
    <row r="112" spans="2:9" x14ac:dyDescent="0.25">
      <c r="B112" s="1" t="s">
        <v>114</v>
      </c>
      <c r="C112" s="5">
        <f t="shared" si="2"/>
        <v>218</v>
      </c>
      <c r="D112" s="30">
        <f t="shared" si="3"/>
        <v>33</v>
      </c>
      <c r="E112" s="95">
        <v>208</v>
      </c>
      <c r="G112">
        <v>185</v>
      </c>
      <c r="H112">
        <v>218</v>
      </c>
      <c r="I112" s="1" t="s">
        <v>114</v>
      </c>
    </row>
    <row r="113" spans="2:9" x14ac:dyDescent="0.25">
      <c r="B113" s="1" t="s">
        <v>113</v>
      </c>
      <c r="C113" s="5">
        <f t="shared" si="2"/>
        <v>1650</v>
      </c>
      <c r="D113" s="30">
        <f t="shared" si="3"/>
        <v>200</v>
      </c>
      <c r="E113" s="95">
        <v>704</v>
      </c>
      <c r="G113">
        <v>1450</v>
      </c>
      <c r="H113">
        <v>1650</v>
      </c>
      <c r="I113" s="1" t="s">
        <v>113</v>
      </c>
    </row>
    <row r="114" spans="2:9" x14ac:dyDescent="0.25">
      <c r="B114" s="1" t="s">
        <v>56</v>
      </c>
      <c r="C114" s="5">
        <f t="shared" si="2"/>
        <v>632</v>
      </c>
      <c r="D114" s="30">
        <f t="shared" si="3"/>
        <v>85</v>
      </c>
      <c r="E114" s="95">
        <v>843</v>
      </c>
      <c r="G114">
        <v>547</v>
      </c>
      <c r="H114">
        <v>632</v>
      </c>
      <c r="I114" s="1" t="s">
        <v>56</v>
      </c>
    </row>
    <row r="115" spans="2:9" x14ac:dyDescent="0.25">
      <c r="B115" s="1"/>
      <c r="C115" s="5"/>
      <c r="D115" s="30"/>
      <c r="E115" s="95"/>
      <c r="I115" s="1"/>
    </row>
    <row r="116" spans="2:9" x14ac:dyDescent="0.25">
      <c r="B116" s="1" t="s">
        <v>27</v>
      </c>
      <c r="C116" s="5">
        <f t="shared" si="2"/>
        <v>601</v>
      </c>
      <c r="D116" s="30">
        <f t="shared" si="3"/>
        <v>74</v>
      </c>
      <c r="E116" s="95">
        <v>838</v>
      </c>
      <c r="G116">
        <v>527</v>
      </c>
      <c r="H116">
        <v>601</v>
      </c>
      <c r="I116" s="1" t="s">
        <v>27</v>
      </c>
    </row>
    <row r="117" spans="2:9" x14ac:dyDescent="0.25">
      <c r="B117" s="1" t="s">
        <v>108</v>
      </c>
      <c r="C117" s="5">
        <f t="shared" si="2"/>
        <v>641.45000000000005</v>
      </c>
      <c r="D117" s="30">
        <f t="shared" si="3"/>
        <v>290.25000000000006</v>
      </c>
      <c r="E117" s="95">
        <v>1585</v>
      </c>
      <c r="G117">
        <v>351.2</v>
      </c>
      <c r="H117">
        <v>641.45000000000005</v>
      </c>
      <c r="I117" s="1" t="s">
        <v>108</v>
      </c>
    </row>
    <row r="118" spans="2:9" x14ac:dyDescent="0.25">
      <c r="B118" s="1" t="s">
        <v>45</v>
      </c>
      <c r="C118" s="5">
        <f t="shared" si="2"/>
        <v>714</v>
      </c>
      <c r="D118" s="30">
        <f t="shared" si="3"/>
        <v>200</v>
      </c>
      <c r="E118" s="95">
        <v>508</v>
      </c>
      <c r="G118">
        <v>514</v>
      </c>
      <c r="H118">
        <v>714</v>
      </c>
      <c r="I118" s="1" t="s">
        <v>45</v>
      </c>
    </row>
    <row r="119" spans="2:9" x14ac:dyDescent="0.25">
      <c r="B119" s="1" t="s">
        <v>2</v>
      </c>
      <c r="C119" s="5">
        <f t="shared" si="2"/>
        <v>82</v>
      </c>
      <c r="D119" s="30">
        <f t="shared" si="3"/>
        <v>10</v>
      </c>
      <c r="E119" s="95">
        <v>105</v>
      </c>
      <c r="G119">
        <v>72</v>
      </c>
      <c r="H119">
        <v>82</v>
      </c>
      <c r="I119" s="1" t="s">
        <v>2</v>
      </c>
    </row>
    <row r="120" spans="2:9" x14ac:dyDescent="0.25">
      <c r="B120" s="1" t="s">
        <v>105</v>
      </c>
      <c r="C120" s="5">
        <f t="shared" si="2"/>
        <v>237</v>
      </c>
      <c r="D120" s="30">
        <f t="shared" si="3"/>
        <v>56</v>
      </c>
      <c r="E120" s="95">
        <v>206</v>
      </c>
      <c r="G120">
        <v>181</v>
      </c>
      <c r="H120">
        <v>237</v>
      </c>
      <c r="I120" s="1" t="s">
        <v>105</v>
      </c>
    </row>
    <row r="121" spans="2:9" x14ac:dyDescent="0.25">
      <c r="B121" s="1" t="s">
        <v>40</v>
      </c>
      <c r="C121" s="5">
        <f t="shared" si="2"/>
        <v>4090</v>
      </c>
      <c r="D121" s="30">
        <f t="shared" si="3"/>
        <v>571</v>
      </c>
      <c r="E121" s="95">
        <v>885</v>
      </c>
      <c r="G121">
        <v>3519</v>
      </c>
      <c r="H121">
        <v>4090</v>
      </c>
      <c r="I121" s="1" t="s">
        <v>40</v>
      </c>
    </row>
    <row r="122" spans="2:9" x14ac:dyDescent="0.25">
      <c r="B122" s="1" t="s">
        <v>3</v>
      </c>
      <c r="C122" s="5">
        <f t="shared" si="2"/>
        <v>500</v>
      </c>
      <c r="D122" s="30">
        <f t="shared" si="3"/>
        <v>0</v>
      </c>
      <c r="E122" s="95">
        <v>456</v>
      </c>
      <c r="G122">
        <v>500</v>
      </c>
      <c r="H122">
        <v>500</v>
      </c>
      <c r="I122" s="1" t="s">
        <v>3</v>
      </c>
    </row>
    <row r="123" spans="2:9" x14ac:dyDescent="0.25">
      <c r="B123" s="1" t="s">
        <v>112</v>
      </c>
      <c r="C123" s="5">
        <f t="shared" si="2"/>
        <v>216</v>
      </c>
      <c r="D123" s="30">
        <f t="shared" si="3"/>
        <v>0</v>
      </c>
      <c r="E123" s="95">
        <v>170</v>
      </c>
      <c r="G123">
        <v>216</v>
      </c>
      <c r="H123">
        <v>216</v>
      </c>
      <c r="I123" s="1" t="s">
        <v>112</v>
      </c>
    </row>
    <row r="124" spans="2:9" x14ac:dyDescent="0.25">
      <c r="B124" s="1" t="s">
        <v>94</v>
      </c>
      <c r="C124" s="5">
        <f t="shared" si="2"/>
        <v>2422</v>
      </c>
      <c r="D124" s="30">
        <f t="shared" si="3"/>
        <v>275</v>
      </c>
      <c r="E124" s="95">
        <v>1177</v>
      </c>
      <c r="G124">
        <v>2147</v>
      </c>
      <c r="H124">
        <v>2422</v>
      </c>
      <c r="I124" s="1" t="s">
        <v>94</v>
      </c>
    </row>
    <row r="127" spans="2:9" x14ac:dyDescent="0.25">
      <c r="G127">
        <f>SUM(G2:G124)</f>
        <v>109700.59999999999</v>
      </c>
      <c r="H127">
        <f>SUM(H2:H124)</f>
        <v>138542.76</v>
      </c>
    </row>
  </sheetData>
  <phoneticPr fontId="20" type="noConversion"/>
  <conditionalFormatting sqref="E2:E124">
    <cfRule type="cellIs" dxfId="0" priority="3" operator="equal">
      <formula>"Current Fiscal Year Active"</formula>
    </cfRule>
  </conditionalFormatting>
  <pageMargins left="0.7" right="0.7" top="0" bottom="0" header="0.3" footer="0.3"/>
  <pageSetup scale="7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workbookViewId="0">
      <selection activeCell="B14" sqref="B14"/>
    </sheetView>
  </sheetViews>
  <sheetFormatPr defaultRowHeight="15" x14ac:dyDescent="0.25"/>
  <cols>
    <col min="1" max="3" width="20.7109375" customWidth="1"/>
  </cols>
  <sheetData>
    <row r="1" spans="1:3" ht="22.5" thickTop="1" thickBot="1" x14ac:dyDescent="0.4">
      <c r="A1" s="165" t="s">
        <v>139</v>
      </c>
      <c r="B1" s="165"/>
      <c r="C1" s="165"/>
    </row>
    <row r="2" spans="1:3" ht="57.75" thickTop="1" thickBot="1" x14ac:dyDescent="0.35">
      <c r="A2" s="86" t="s">
        <v>130</v>
      </c>
      <c r="B2" s="87" t="s">
        <v>136</v>
      </c>
      <c r="C2" s="87" t="s">
        <v>137</v>
      </c>
    </row>
    <row r="3" spans="1:3" ht="18" thickTop="1" x14ac:dyDescent="0.3">
      <c r="A3" s="89">
        <v>1</v>
      </c>
      <c r="B3" s="90">
        <f>'Master Sheet'!B14</f>
        <v>6058</v>
      </c>
      <c r="C3" s="90">
        <f>'Master Sheet'!E14</f>
        <v>1.646643109540636</v>
      </c>
    </row>
    <row r="4" spans="1:3" ht="17.25" x14ac:dyDescent="0.3">
      <c r="A4" s="91">
        <v>3</v>
      </c>
      <c r="B4" s="92">
        <f>'Master Sheet'!T15</f>
        <v>9042.92</v>
      </c>
      <c r="C4" s="92">
        <f>'Master Sheet'!W15</f>
        <v>1.5626265768100915</v>
      </c>
    </row>
    <row r="5" spans="1:3" ht="17.25" x14ac:dyDescent="0.3">
      <c r="A5" s="91">
        <v>4</v>
      </c>
      <c r="B5" s="92">
        <f>'Master Sheet'!H16</f>
        <v>16917.75</v>
      </c>
      <c r="C5" s="92">
        <f>'Master Sheet'!K16</f>
        <v>2.3908634821933297</v>
      </c>
    </row>
    <row r="6" spans="1:3" ht="17.25" x14ac:dyDescent="0.3">
      <c r="A6" s="91">
        <v>5</v>
      </c>
      <c r="B6" s="92">
        <f>'Master Sheet'!B29</f>
        <v>10117.790000000001</v>
      </c>
      <c r="C6" s="92">
        <f>'Master Sheet'!E29</f>
        <v>2.1350052753745516</v>
      </c>
    </row>
    <row r="7" spans="1:3" ht="17.25" x14ac:dyDescent="0.3">
      <c r="A7" s="91">
        <v>6</v>
      </c>
      <c r="B7" s="166">
        <f>'Master Sheet'!B44</f>
        <v>26332.92</v>
      </c>
      <c r="C7" s="92">
        <f>'Master Sheet'!E44</f>
        <v>2.2880284994352245</v>
      </c>
    </row>
    <row r="8" spans="1:3" ht="17.25" x14ac:dyDescent="0.3">
      <c r="A8" s="91">
        <v>7</v>
      </c>
      <c r="B8" s="92">
        <f>'Master Sheet'!H29</f>
        <v>14541</v>
      </c>
      <c r="C8" s="96">
        <f>'Master Sheet'!K29</f>
        <v>2.6578322061780297</v>
      </c>
    </row>
    <row r="9" spans="1:3" ht="17.25" x14ac:dyDescent="0.3">
      <c r="A9" s="91">
        <v>9</v>
      </c>
      <c r="B9" s="92">
        <f>'Master Sheet'!H47</f>
        <v>9499.75</v>
      </c>
      <c r="C9" s="92">
        <f>'Master Sheet'!K47</f>
        <v>1.2224617166387852</v>
      </c>
    </row>
    <row r="10" spans="1:3" ht="17.25" x14ac:dyDescent="0.3">
      <c r="A10" s="91">
        <v>11</v>
      </c>
      <c r="B10" s="92">
        <f>'Master Sheet'!T31</f>
        <v>3564.45</v>
      </c>
      <c r="C10" s="92">
        <f>'Master Sheet'!W31</f>
        <v>1.1869630369630368</v>
      </c>
    </row>
    <row r="11" spans="1:3" ht="17.25" x14ac:dyDescent="0.3">
      <c r="A11" s="91">
        <v>12</v>
      </c>
      <c r="B11" s="92">
        <f>'Master Sheet'!T43</f>
        <v>8471</v>
      </c>
      <c r="C11" s="92">
        <f>'Master Sheet'!W43</f>
        <v>1.8584905660377358</v>
      </c>
    </row>
    <row r="12" spans="1:3" ht="17.25" x14ac:dyDescent="0.3">
      <c r="A12" s="91">
        <v>13</v>
      </c>
      <c r="B12" s="92">
        <f>'Master Sheet'!N13</f>
        <v>5530</v>
      </c>
      <c r="C12" s="92">
        <f>'Master Sheet'!Q13</f>
        <v>1.2721417069243157</v>
      </c>
    </row>
    <row r="13" spans="1:3" ht="17.25" x14ac:dyDescent="0.3">
      <c r="A13" s="91">
        <v>14</v>
      </c>
      <c r="B13" s="92">
        <f>'Master Sheet'!N29</f>
        <v>1852.38</v>
      </c>
      <c r="C13" s="92">
        <f>'Master Sheet'!Q29</f>
        <v>0.55912466042861453</v>
      </c>
    </row>
    <row r="14" spans="1:3" ht="18" thickBot="1" x14ac:dyDescent="0.35">
      <c r="A14" s="93">
        <v>15</v>
      </c>
      <c r="B14" s="167">
        <f>'Master Sheet'!N47</f>
        <v>26614.800000000003</v>
      </c>
      <c r="C14" s="94">
        <f>'Master Sheet'!Q47</f>
        <v>2.2662465940054499</v>
      </c>
    </row>
    <row r="15" spans="1:3" ht="19.5" thickTop="1" x14ac:dyDescent="0.3">
      <c r="A15" s="60"/>
    </row>
  </sheetData>
  <mergeCells count="1">
    <mergeCell ref="A1:C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Master Sheet</vt:lpstr>
      <vt:lpstr>DATA SHEET</vt:lpstr>
      <vt:lpstr>District Summary</vt:lpstr>
      <vt:lpstr>'Master Sheet'!Print_Area</vt:lpstr>
    </vt:vector>
  </TitlesOfParts>
  <Company>Moose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Baile</dc:creator>
  <cp:lastModifiedBy>PToseki@MRPC.local</cp:lastModifiedBy>
  <cp:lastPrinted>2025-10-09T15:28:04Z</cp:lastPrinted>
  <dcterms:created xsi:type="dcterms:W3CDTF">2015-12-08T01:49:42Z</dcterms:created>
  <dcterms:modified xsi:type="dcterms:W3CDTF">2025-10-09T15:28:35Z</dcterms:modified>
</cp:coreProperties>
</file>